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 Eco Srl\Autorizzazioni &amp; Certificazioni\Autorizzazioni Glob Eco\Provincia di Bari - Città Metropolitana\"/>
    </mc:Choice>
  </mc:AlternateContent>
  <xr:revisionPtr revIDLastSave="0" documentId="13_ncr:1_{1D2A7D7C-D4E5-40DC-963B-D0E779001D29}" xr6:coauthVersionLast="47" xr6:coauthVersionMax="47" xr10:uidLastSave="{00000000-0000-0000-0000-000000000000}"/>
  <bookViews>
    <workbookView xWindow="-103" yWindow="-103" windowWidth="33120" windowHeight="18000" firstSheet="1" activeTab="1" xr2:uid="{86FA4D39-D575-41F9-9FFA-CE934F1341C6}"/>
  </bookViews>
  <sheets>
    <sheet name="Quantitativi Massimi" sheetId="3" state="hidden" r:id="rId1"/>
    <sheet name="CER AUTORIZZATI" sheetId="2" r:id="rId2"/>
  </sheets>
  <definedNames>
    <definedName name="_xlnm._FilterDatabase" localSheetId="1" hidden="1">'CER AUTORIZZATI'!$A$6:$AO$548</definedName>
    <definedName name="_xlnm.Print_Area" localSheetId="1">'CER AUTORIZZATI'!$I$5:$T$357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46" i="2" l="1"/>
  <c r="AO247" i="2"/>
  <c r="AO303" i="2"/>
  <c r="AO305" i="2"/>
  <c r="AO339" i="2"/>
  <c r="AO340" i="2"/>
  <c r="AO341" i="2"/>
  <c r="AO403" i="2"/>
  <c r="AO493" i="2"/>
  <c r="AO543" i="2"/>
  <c r="AE503" i="2" l="1"/>
  <c r="AG503" i="2" s="1"/>
  <c r="AO503" i="2" s="1"/>
  <c r="AL460" i="2"/>
  <c r="A460" i="2"/>
  <c r="C460" i="2" s="1"/>
  <c r="AL458" i="2"/>
  <c r="A458" i="2"/>
  <c r="C458" i="2" s="1"/>
  <c r="AL456" i="2"/>
  <c r="A456" i="2"/>
  <c r="C456" i="2" s="1"/>
  <c r="AL453" i="2"/>
  <c r="A453" i="2"/>
  <c r="C453" i="2" s="1"/>
  <c r="AL446" i="2"/>
  <c r="A446" i="2"/>
  <c r="C446" i="2" s="1"/>
  <c r="AL222" i="2"/>
  <c r="A222" i="2"/>
  <c r="C222" i="2" s="1"/>
  <c r="AL198" i="2"/>
  <c r="A198" i="2"/>
  <c r="C198" i="2" s="1"/>
  <c r="A135" i="2"/>
  <c r="C135" i="2" s="1"/>
  <c r="AL120" i="2"/>
  <c r="A120" i="2"/>
  <c r="C120" i="2" s="1"/>
  <c r="AL115" i="2"/>
  <c r="A115" i="2"/>
  <c r="C115" i="2" s="1"/>
  <c r="AL109" i="2"/>
  <c r="A109" i="2"/>
  <c r="C109" i="2" s="1"/>
  <c r="E109" i="2" s="1"/>
  <c r="AL103" i="2"/>
  <c r="A103" i="2"/>
  <c r="C103" i="2" s="1"/>
  <c r="AL98" i="2"/>
  <c r="A98" i="2"/>
  <c r="C98" i="2" s="1"/>
  <c r="A76" i="2"/>
  <c r="C76" i="2" s="1"/>
  <c r="AL76" i="2"/>
  <c r="AL65" i="2"/>
  <c r="A65" i="2"/>
  <c r="C65" i="2" s="1"/>
  <c r="AL55" i="2"/>
  <c r="A55" i="2"/>
  <c r="C55" i="2" s="1"/>
  <c r="AL49" i="2"/>
  <c r="A49" i="2"/>
  <c r="C49" i="2" s="1"/>
  <c r="AL48" i="2"/>
  <c r="A48" i="2"/>
  <c r="C48" i="2" s="1"/>
  <c r="AL44" i="2"/>
  <c r="A44" i="2"/>
  <c r="C44" i="2" s="1"/>
  <c r="AL41" i="2"/>
  <c r="A41" i="2"/>
  <c r="C41" i="2" s="1"/>
  <c r="AL40" i="2"/>
  <c r="A40" i="2"/>
  <c r="C40" i="2" s="1"/>
  <c r="A37" i="2"/>
  <c r="C37" i="2" s="1"/>
  <c r="A21" i="2"/>
  <c r="C21" i="2" s="1"/>
  <c r="AJ548" i="2"/>
  <c r="AE548" i="2"/>
  <c r="AG548" i="2" s="1"/>
  <c r="AO548" i="2" s="1"/>
  <c r="AJ541" i="2"/>
  <c r="AE541" i="2"/>
  <c r="AG541" i="2" s="1"/>
  <c r="AO541" i="2" s="1"/>
  <c r="AJ540" i="2"/>
  <c r="AE540" i="2"/>
  <c r="AG540" i="2" s="1"/>
  <c r="AO540" i="2" s="1"/>
  <c r="AJ537" i="2"/>
  <c r="AE537" i="2"/>
  <c r="AG537" i="2" s="1"/>
  <c r="AO537" i="2" s="1"/>
  <c r="AJ536" i="2"/>
  <c r="AE536" i="2"/>
  <c r="AG536" i="2" s="1"/>
  <c r="AO536" i="2" s="1"/>
  <c r="AJ527" i="2"/>
  <c r="AE527" i="2"/>
  <c r="AG527" i="2" s="1"/>
  <c r="AO527" i="2" s="1"/>
  <c r="AJ526" i="2"/>
  <c r="AE526" i="2"/>
  <c r="AG526" i="2" s="1"/>
  <c r="AO526" i="2" s="1"/>
  <c r="AJ525" i="2"/>
  <c r="AE525" i="2"/>
  <c r="AG525" i="2" s="1"/>
  <c r="AO525" i="2" s="1"/>
  <c r="AJ524" i="2"/>
  <c r="AE524" i="2"/>
  <c r="AG524" i="2" s="1"/>
  <c r="AO524" i="2" s="1"/>
  <c r="AJ523" i="2"/>
  <c r="AE523" i="2"/>
  <c r="AG523" i="2" s="1"/>
  <c r="AO523" i="2" s="1"/>
  <c r="AJ518" i="2"/>
  <c r="AE518" i="2"/>
  <c r="AG518" i="2" s="1"/>
  <c r="AO518" i="2" s="1"/>
  <c r="AJ508" i="2"/>
  <c r="AE508" i="2"/>
  <c r="AG508" i="2" s="1"/>
  <c r="AO508" i="2" s="1"/>
  <c r="AJ507" i="2"/>
  <c r="AE507" i="2"/>
  <c r="AG507" i="2" s="1"/>
  <c r="AO507" i="2" s="1"/>
  <c r="AJ506" i="2"/>
  <c r="AE506" i="2"/>
  <c r="AG506" i="2" s="1"/>
  <c r="AO506" i="2" s="1"/>
  <c r="AJ505" i="2"/>
  <c r="AE505" i="2"/>
  <c r="AG505" i="2" s="1"/>
  <c r="AO505" i="2" s="1"/>
  <c r="AJ503" i="2"/>
  <c r="AJ500" i="2"/>
  <c r="AE500" i="2"/>
  <c r="AG500" i="2" s="1"/>
  <c r="AO500" i="2" s="1"/>
  <c r="AJ499" i="2"/>
  <c r="AE499" i="2"/>
  <c r="AG499" i="2" s="1"/>
  <c r="AO499" i="2" s="1"/>
  <c r="AJ498" i="2"/>
  <c r="AE498" i="2"/>
  <c r="AG498" i="2" s="1"/>
  <c r="AO498" i="2" s="1"/>
  <c r="AJ495" i="2"/>
  <c r="AE495" i="2"/>
  <c r="AG495" i="2" s="1"/>
  <c r="AO495" i="2" s="1"/>
  <c r="AJ488" i="2"/>
  <c r="AE488" i="2"/>
  <c r="AG488" i="2" s="1"/>
  <c r="AO488" i="2" s="1"/>
  <c r="AJ485" i="2"/>
  <c r="AE485" i="2"/>
  <c r="AG485" i="2" s="1"/>
  <c r="AO485" i="2" s="1"/>
  <c r="AJ484" i="2"/>
  <c r="AE484" i="2"/>
  <c r="AG484" i="2" s="1"/>
  <c r="AO484" i="2" s="1"/>
  <c r="AJ483" i="2"/>
  <c r="AE483" i="2"/>
  <c r="AG483" i="2" s="1"/>
  <c r="AO483" i="2" s="1"/>
  <c r="AJ479" i="2"/>
  <c r="AE479" i="2"/>
  <c r="AG479" i="2" s="1"/>
  <c r="AO479" i="2" s="1"/>
  <c r="AJ476" i="2"/>
  <c r="AE476" i="2"/>
  <c r="AG476" i="2" s="1"/>
  <c r="AO476" i="2" s="1"/>
  <c r="AJ472" i="2"/>
  <c r="AE472" i="2"/>
  <c r="AG472" i="2" s="1"/>
  <c r="AO472" i="2" s="1"/>
  <c r="AJ471" i="2"/>
  <c r="AE471" i="2"/>
  <c r="AG471" i="2" s="1"/>
  <c r="AO471" i="2" s="1"/>
  <c r="AJ470" i="2"/>
  <c r="AE470" i="2"/>
  <c r="AG470" i="2" s="1"/>
  <c r="AO470" i="2" s="1"/>
  <c r="AJ469" i="2"/>
  <c r="AE469" i="2"/>
  <c r="AG469" i="2" s="1"/>
  <c r="AO469" i="2" s="1"/>
  <c r="AJ465" i="2"/>
  <c r="AE465" i="2"/>
  <c r="AG465" i="2" s="1"/>
  <c r="AO465" i="2" s="1"/>
  <c r="AJ461" i="2"/>
  <c r="AE461" i="2"/>
  <c r="AG461" i="2" s="1"/>
  <c r="AO461" i="2" s="1"/>
  <c r="AJ459" i="2"/>
  <c r="AE459" i="2"/>
  <c r="AG459" i="2" s="1"/>
  <c r="AO459" i="2" s="1"/>
  <c r="AJ457" i="2"/>
  <c r="AE457" i="2"/>
  <c r="AG457" i="2" s="1"/>
  <c r="AO457" i="2" s="1"/>
  <c r="AJ455" i="2"/>
  <c r="AE455" i="2"/>
  <c r="AG455" i="2" s="1"/>
  <c r="AO455" i="2" s="1"/>
  <c r="AJ454" i="2"/>
  <c r="AE454" i="2"/>
  <c r="AG454" i="2" s="1"/>
  <c r="AO454" i="2" s="1"/>
  <c r="AJ452" i="2"/>
  <c r="AE452" i="2"/>
  <c r="AG452" i="2" s="1"/>
  <c r="AO452" i="2" s="1"/>
  <c r="AJ451" i="2"/>
  <c r="AE451" i="2"/>
  <c r="AG451" i="2" s="1"/>
  <c r="AO451" i="2" s="1"/>
  <c r="AJ450" i="2"/>
  <c r="AE450" i="2"/>
  <c r="AG450" i="2" s="1"/>
  <c r="AO450" i="2" s="1"/>
  <c r="AJ449" i="2"/>
  <c r="AE449" i="2"/>
  <c r="AG449" i="2" s="1"/>
  <c r="AO449" i="2" s="1"/>
  <c r="AJ448" i="2"/>
  <c r="AE448" i="2"/>
  <c r="AG448" i="2" s="1"/>
  <c r="AO448" i="2" s="1"/>
  <c r="AJ447" i="2"/>
  <c r="AE447" i="2"/>
  <c r="AG447" i="2" s="1"/>
  <c r="AO447" i="2" s="1"/>
  <c r="AJ445" i="2"/>
  <c r="AE445" i="2"/>
  <c r="AG445" i="2" s="1"/>
  <c r="AO445" i="2" s="1"/>
  <c r="AJ444" i="2"/>
  <c r="AE444" i="2"/>
  <c r="AG444" i="2" s="1"/>
  <c r="AO444" i="2" s="1"/>
  <c r="AJ443" i="2"/>
  <c r="AE443" i="2"/>
  <c r="AG443" i="2" s="1"/>
  <c r="AO443" i="2" s="1"/>
  <c r="AJ442" i="2"/>
  <c r="AE442" i="2"/>
  <c r="AG442" i="2" s="1"/>
  <c r="AO442" i="2" s="1"/>
  <c r="AJ439" i="2"/>
  <c r="AE439" i="2"/>
  <c r="AG439" i="2" s="1"/>
  <c r="AO439" i="2" s="1"/>
  <c r="AJ432" i="2"/>
  <c r="AE432" i="2"/>
  <c r="AG432" i="2" s="1"/>
  <c r="AO432" i="2" s="1"/>
  <c r="AJ424" i="2"/>
  <c r="AE424" i="2"/>
  <c r="AG424" i="2" s="1"/>
  <c r="AO424" i="2" s="1"/>
  <c r="AJ421" i="2"/>
  <c r="AE421" i="2"/>
  <c r="AG421" i="2" s="1"/>
  <c r="AO421" i="2" s="1"/>
  <c r="AJ413" i="2"/>
  <c r="AE413" i="2"/>
  <c r="AG413" i="2" s="1"/>
  <c r="AO413" i="2" s="1"/>
  <c r="AJ385" i="2"/>
  <c r="AE385" i="2"/>
  <c r="AG385" i="2" s="1"/>
  <c r="AO385" i="2" s="1"/>
  <c r="AJ379" i="2"/>
  <c r="AE379" i="2"/>
  <c r="AG379" i="2" s="1"/>
  <c r="AO379" i="2" s="1"/>
  <c r="AJ376" i="2"/>
  <c r="AE376" i="2"/>
  <c r="AG376" i="2" s="1"/>
  <c r="AO376" i="2" s="1"/>
  <c r="AJ365" i="2"/>
  <c r="AE365" i="2"/>
  <c r="AG365" i="2" s="1"/>
  <c r="AO365" i="2" s="1"/>
  <c r="AJ333" i="2"/>
  <c r="AE333" i="2"/>
  <c r="AG333" i="2" s="1"/>
  <c r="AO333" i="2" s="1"/>
  <c r="AJ300" i="2"/>
  <c r="AE300" i="2"/>
  <c r="AG300" i="2" s="1"/>
  <c r="AO300" i="2" s="1"/>
  <c r="AJ299" i="2"/>
  <c r="AE299" i="2"/>
  <c r="AG299" i="2" s="1"/>
  <c r="AO299" i="2" s="1"/>
  <c r="AJ291" i="2"/>
  <c r="AE291" i="2"/>
  <c r="AG291" i="2" s="1"/>
  <c r="AO291" i="2" s="1"/>
  <c r="AJ283" i="2"/>
  <c r="AE283" i="2"/>
  <c r="AG283" i="2" s="1"/>
  <c r="AO283" i="2" s="1"/>
  <c r="AJ268" i="2"/>
  <c r="AE268" i="2"/>
  <c r="AG268" i="2" s="1"/>
  <c r="AO268" i="2" s="1"/>
  <c r="AJ267" i="2"/>
  <c r="AE267" i="2"/>
  <c r="AG267" i="2" s="1"/>
  <c r="AO267" i="2" s="1"/>
  <c r="AJ256" i="2"/>
  <c r="AE256" i="2"/>
  <c r="AG256" i="2" s="1"/>
  <c r="AO256" i="2" s="1"/>
  <c r="AJ252" i="2"/>
  <c r="AE252" i="2"/>
  <c r="AG252" i="2" s="1"/>
  <c r="AO252" i="2" s="1"/>
  <c r="AJ251" i="2"/>
  <c r="AE251" i="2"/>
  <c r="AG251" i="2" s="1"/>
  <c r="AO251" i="2" s="1"/>
  <c r="AJ241" i="2"/>
  <c r="AE241" i="2"/>
  <c r="AG241" i="2" s="1"/>
  <c r="AO241" i="2" s="1"/>
  <c r="AJ238" i="2"/>
  <c r="AE238" i="2"/>
  <c r="AG238" i="2" s="1"/>
  <c r="AO238" i="2" s="1"/>
  <c r="AJ235" i="2"/>
  <c r="AE235" i="2"/>
  <c r="AG235" i="2" s="1"/>
  <c r="AO235" i="2" s="1"/>
  <c r="AJ234" i="2"/>
  <c r="AE234" i="2"/>
  <c r="AG234" i="2" s="1"/>
  <c r="AO234" i="2" s="1"/>
  <c r="AJ233" i="2"/>
  <c r="AE233" i="2"/>
  <c r="AG233" i="2" s="1"/>
  <c r="AO233" i="2" s="1"/>
  <c r="AJ232" i="2"/>
  <c r="AE232" i="2"/>
  <c r="AG232" i="2" s="1"/>
  <c r="AO232" i="2" s="1"/>
  <c r="AJ231" i="2"/>
  <c r="AE231" i="2"/>
  <c r="AG231" i="2" s="1"/>
  <c r="AO231" i="2" s="1"/>
  <c r="AJ230" i="2"/>
  <c r="AE230" i="2"/>
  <c r="AG230" i="2" s="1"/>
  <c r="AO230" i="2" s="1"/>
  <c r="AJ229" i="2"/>
  <c r="AE229" i="2"/>
  <c r="AG229" i="2" s="1"/>
  <c r="AO229" i="2" s="1"/>
  <c r="AJ228" i="2"/>
  <c r="AE228" i="2"/>
  <c r="AG228" i="2" s="1"/>
  <c r="AO228" i="2" s="1"/>
  <c r="AJ227" i="2"/>
  <c r="AE227" i="2"/>
  <c r="AG227" i="2" s="1"/>
  <c r="AO227" i="2" s="1"/>
  <c r="AJ226" i="2"/>
  <c r="AE226" i="2"/>
  <c r="AG226" i="2" s="1"/>
  <c r="AO226" i="2" s="1"/>
  <c r="AJ225" i="2"/>
  <c r="AE225" i="2"/>
  <c r="AG225" i="2" s="1"/>
  <c r="AO225" i="2" s="1"/>
  <c r="AJ224" i="2"/>
  <c r="AE224" i="2"/>
  <c r="AG224" i="2" s="1"/>
  <c r="AO224" i="2" s="1"/>
  <c r="AJ223" i="2"/>
  <c r="AE223" i="2"/>
  <c r="AG223" i="2" s="1"/>
  <c r="AO223" i="2" s="1"/>
  <c r="AJ217" i="2"/>
  <c r="AE217" i="2"/>
  <c r="AG217" i="2" s="1"/>
  <c r="AO217" i="2" s="1"/>
  <c r="AJ215" i="2"/>
  <c r="AE215" i="2"/>
  <c r="AG215" i="2" s="1"/>
  <c r="AO215" i="2" s="1"/>
  <c r="AJ213" i="2"/>
  <c r="AE213" i="2"/>
  <c r="AG213" i="2" s="1"/>
  <c r="AO213" i="2" s="1"/>
  <c r="AJ212" i="2"/>
  <c r="AE212" i="2"/>
  <c r="AG212" i="2" s="1"/>
  <c r="AO212" i="2" s="1"/>
  <c r="AJ210" i="2"/>
  <c r="AE210" i="2"/>
  <c r="AG210" i="2" s="1"/>
  <c r="AO210" i="2" s="1"/>
  <c r="AJ209" i="2"/>
  <c r="AE209" i="2"/>
  <c r="AG209" i="2" s="1"/>
  <c r="AO209" i="2" s="1"/>
  <c r="AJ205" i="2"/>
  <c r="AE205" i="2"/>
  <c r="AG205" i="2" s="1"/>
  <c r="AO205" i="2" s="1"/>
  <c r="AJ201" i="2"/>
  <c r="AE201" i="2"/>
  <c r="AG201" i="2" s="1"/>
  <c r="AO201" i="2" s="1"/>
  <c r="AJ200" i="2"/>
  <c r="AE200" i="2"/>
  <c r="AG200" i="2" s="1"/>
  <c r="AO200" i="2" s="1"/>
  <c r="AJ199" i="2"/>
  <c r="AE199" i="2"/>
  <c r="AG199" i="2" s="1"/>
  <c r="AO199" i="2" s="1"/>
  <c r="AJ197" i="2"/>
  <c r="AE197" i="2"/>
  <c r="AG197" i="2" s="1"/>
  <c r="AO197" i="2" s="1"/>
  <c r="AJ196" i="2"/>
  <c r="AE196" i="2"/>
  <c r="AG196" i="2" s="1"/>
  <c r="AO196" i="2" s="1"/>
  <c r="AJ195" i="2"/>
  <c r="AE195" i="2"/>
  <c r="AG195" i="2" s="1"/>
  <c r="AO195" i="2" s="1"/>
  <c r="AJ194" i="2"/>
  <c r="AE194" i="2"/>
  <c r="AG194" i="2" s="1"/>
  <c r="AO194" i="2" s="1"/>
  <c r="AJ189" i="2"/>
  <c r="AE189" i="2"/>
  <c r="AG189" i="2" s="1"/>
  <c r="AO189" i="2" s="1"/>
  <c r="AJ187" i="2"/>
  <c r="AE187" i="2"/>
  <c r="AG187" i="2" s="1"/>
  <c r="AO187" i="2" s="1"/>
  <c r="AJ186" i="2"/>
  <c r="AE186" i="2"/>
  <c r="AG186" i="2" s="1"/>
  <c r="AO186" i="2" s="1"/>
  <c r="AJ181" i="2"/>
  <c r="AE181" i="2"/>
  <c r="AG181" i="2" s="1"/>
  <c r="AO181" i="2" s="1"/>
  <c r="AJ180" i="2"/>
  <c r="AE180" i="2"/>
  <c r="AG180" i="2" s="1"/>
  <c r="AO180" i="2" s="1"/>
  <c r="AJ179" i="2"/>
  <c r="AE179" i="2"/>
  <c r="AG179" i="2" s="1"/>
  <c r="AO179" i="2" s="1"/>
  <c r="AJ172" i="2"/>
  <c r="AE172" i="2"/>
  <c r="AG172" i="2" s="1"/>
  <c r="AO172" i="2" s="1"/>
  <c r="AJ171" i="2"/>
  <c r="AE171" i="2"/>
  <c r="AG171" i="2" s="1"/>
  <c r="AO171" i="2" s="1"/>
  <c r="AJ159" i="2"/>
  <c r="AE159" i="2"/>
  <c r="AG159" i="2" s="1"/>
  <c r="AO159" i="2" s="1"/>
  <c r="AJ155" i="2"/>
  <c r="AE155" i="2"/>
  <c r="AG155" i="2" s="1"/>
  <c r="AO155" i="2" s="1"/>
  <c r="AJ154" i="2"/>
  <c r="AE154" i="2"/>
  <c r="AG154" i="2" s="1"/>
  <c r="AO154" i="2" s="1"/>
  <c r="AJ151" i="2"/>
  <c r="AE151" i="2"/>
  <c r="AG151" i="2" s="1"/>
  <c r="AO151" i="2" s="1"/>
  <c r="AJ150" i="2"/>
  <c r="AE150" i="2"/>
  <c r="AG150" i="2" s="1"/>
  <c r="AO150" i="2" s="1"/>
  <c r="AJ149" i="2"/>
  <c r="AE149" i="2"/>
  <c r="AG149" i="2" s="1"/>
  <c r="AO149" i="2" s="1"/>
  <c r="AJ142" i="2"/>
  <c r="AE142" i="2"/>
  <c r="AG142" i="2" s="1"/>
  <c r="AO142" i="2" s="1"/>
  <c r="AJ141" i="2"/>
  <c r="AE141" i="2"/>
  <c r="AG141" i="2" s="1"/>
  <c r="AO141" i="2" s="1"/>
  <c r="AJ140" i="2"/>
  <c r="AE140" i="2"/>
  <c r="AG140" i="2" s="1"/>
  <c r="AO140" i="2" s="1"/>
  <c r="AJ137" i="2"/>
  <c r="AE137" i="2"/>
  <c r="AG137" i="2" s="1"/>
  <c r="AO137" i="2" s="1"/>
  <c r="AJ136" i="2"/>
  <c r="AE136" i="2"/>
  <c r="AG136" i="2" s="1"/>
  <c r="AO136" i="2" s="1"/>
  <c r="AJ134" i="2"/>
  <c r="AE134" i="2"/>
  <c r="AG134" i="2" s="1"/>
  <c r="AO134" i="2" s="1"/>
  <c r="AJ133" i="2"/>
  <c r="AE133" i="2"/>
  <c r="AG133" i="2" s="1"/>
  <c r="AO133" i="2" s="1"/>
  <c r="AJ132" i="2"/>
  <c r="AE132" i="2"/>
  <c r="AG132" i="2" s="1"/>
  <c r="AO132" i="2" s="1"/>
  <c r="AJ131" i="2"/>
  <c r="AE131" i="2"/>
  <c r="AG131" i="2" s="1"/>
  <c r="AO131" i="2" s="1"/>
  <c r="AJ130" i="2"/>
  <c r="AE130" i="2"/>
  <c r="AG130" i="2" s="1"/>
  <c r="AO130" i="2" s="1"/>
  <c r="AJ125" i="2"/>
  <c r="AE125" i="2"/>
  <c r="AG125" i="2" s="1"/>
  <c r="AO125" i="2" s="1"/>
  <c r="AJ124" i="2"/>
  <c r="AE124" i="2"/>
  <c r="AG124" i="2" s="1"/>
  <c r="AO124" i="2" s="1"/>
  <c r="AJ123" i="2"/>
  <c r="AE123" i="2"/>
  <c r="AG123" i="2" s="1"/>
  <c r="AO123" i="2" s="1"/>
  <c r="AJ122" i="2"/>
  <c r="AE122" i="2"/>
  <c r="AG122" i="2" s="1"/>
  <c r="AO122" i="2" s="1"/>
  <c r="AJ121" i="2"/>
  <c r="AE121" i="2"/>
  <c r="AG121" i="2" s="1"/>
  <c r="AO121" i="2" s="1"/>
  <c r="AJ119" i="2"/>
  <c r="AE119" i="2"/>
  <c r="AG119" i="2" s="1"/>
  <c r="AO119" i="2" s="1"/>
  <c r="AJ118" i="2"/>
  <c r="AE118" i="2"/>
  <c r="AG118" i="2" s="1"/>
  <c r="AO118" i="2" s="1"/>
  <c r="AJ117" i="2"/>
  <c r="AE117" i="2"/>
  <c r="AG117" i="2" s="1"/>
  <c r="AO117" i="2" s="1"/>
  <c r="AJ116" i="2"/>
  <c r="AE116" i="2"/>
  <c r="AG116" i="2" s="1"/>
  <c r="AO116" i="2" s="1"/>
  <c r="AJ114" i="2"/>
  <c r="AE114" i="2"/>
  <c r="AG114" i="2" s="1"/>
  <c r="AO114" i="2" s="1"/>
  <c r="AJ113" i="2"/>
  <c r="AE113" i="2"/>
  <c r="AG113" i="2" s="1"/>
  <c r="AO113" i="2" s="1"/>
  <c r="AJ112" i="2"/>
  <c r="AE112" i="2"/>
  <c r="AG112" i="2" s="1"/>
  <c r="AO112" i="2" s="1"/>
  <c r="AJ111" i="2"/>
  <c r="AE111" i="2"/>
  <c r="AG111" i="2" s="1"/>
  <c r="AO111" i="2" s="1"/>
  <c r="AJ110" i="2"/>
  <c r="AE110" i="2"/>
  <c r="AG110" i="2" s="1"/>
  <c r="AO110" i="2" s="1"/>
  <c r="AJ108" i="2"/>
  <c r="AE108" i="2"/>
  <c r="AG108" i="2" s="1"/>
  <c r="AO108" i="2" s="1"/>
  <c r="AJ107" i="2"/>
  <c r="AE107" i="2"/>
  <c r="AG107" i="2" s="1"/>
  <c r="AO107" i="2" s="1"/>
  <c r="AJ106" i="2"/>
  <c r="AE106" i="2"/>
  <c r="AG106" i="2" s="1"/>
  <c r="AO106" i="2" s="1"/>
  <c r="AJ105" i="2"/>
  <c r="AE105" i="2"/>
  <c r="AG105" i="2" s="1"/>
  <c r="AO105" i="2" s="1"/>
  <c r="AJ104" i="2"/>
  <c r="AE104" i="2"/>
  <c r="AG104" i="2" s="1"/>
  <c r="AO104" i="2" s="1"/>
  <c r="AJ102" i="2"/>
  <c r="AE102" i="2"/>
  <c r="AG102" i="2" s="1"/>
  <c r="AO102" i="2" s="1"/>
  <c r="AJ101" i="2"/>
  <c r="AE101" i="2"/>
  <c r="AG101" i="2" s="1"/>
  <c r="AO101" i="2" s="1"/>
  <c r="AJ100" i="2"/>
  <c r="AE100" i="2"/>
  <c r="AG100" i="2" s="1"/>
  <c r="AO100" i="2" s="1"/>
  <c r="AJ99" i="2"/>
  <c r="AE99" i="2"/>
  <c r="AG99" i="2" s="1"/>
  <c r="AO99" i="2" s="1"/>
  <c r="AJ96" i="2"/>
  <c r="AE96" i="2"/>
  <c r="AG96" i="2" s="1"/>
  <c r="AO96" i="2" s="1"/>
  <c r="AJ94" i="2"/>
  <c r="AE94" i="2"/>
  <c r="AG94" i="2" s="1"/>
  <c r="AO94" i="2" s="1"/>
  <c r="AJ93" i="2"/>
  <c r="AE93" i="2"/>
  <c r="AG93" i="2" s="1"/>
  <c r="AO93" i="2" s="1"/>
  <c r="AJ92" i="2"/>
  <c r="AE92" i="2"/>
  <c r="AG92" i="2" s="1"/>
  <c r="AO92" i="2" s="1"/>
  <c r="AJ91" i="2"/>
  <c r="AE91" i="2"/>
  <c r="AG91" i="2" s="1"/>
  <c r="AO91" i="2" s="1"/>
  <c r="AJ90" i="2"/>
  <c r="AE90" i="2"/>
  <c r="AG90" i="2" s="1"/>
  <c r="AO90" i="2" s="1"/>
  <c r="AJ88" i="2"/>
  <c r="AE88" i="2"/>
  <c r="AG88" i="2" s="1"/>
  <c r="AO88" i="2" s="1"/>
  <c r="AJ85" i="2"/>
  <c r="AE85" i="2"/>
  <c r="AG85" i="2" s="1"/>
  <c r="AO85" i="2" s="1"/>
  <c r="AJ84" i="2"/>
  <c r="AE84" i="2"/>
  <c r="AG84" i="2" s="1"/>
  <c r="AO84" i="2" s="1"/>
  <c r="AJ79" i="2"/>
  <c r="AE79" i="2"/>
  <c r="AG79" i="2" s="1"/>
  <c r="AO79" i="2" s="1"/>
  <c r="AJ77" i="2"/>
  <c r="AE77" i="2"/>
  <c r="AG77" i="2" s="1"/>
  <c r="AO77" i="2" s="1"/>
  <c r="AJ75" i="2"/>
  <c r="AE75" i="2"/>
  <c r="AG75" i="2" s="1"/>
  <c r="AO75" i="2" s="1"/>
  <c r="AJ71" i="2"/>
  <c r="AE71" i="2"/>
  <c r="AG71" i="2" s="1"/>
  <c r="AO71" i="2" s="1"/>
  <c r="AJ68" i="2"/>
  <c r="AE68" i="2"/>
  <c r="AG68" i="2" s="1"/>
  <c r="AO68" i="2" s="1"/>
  <c r="AJ67" i="2"/>
  <c r="AE67" i="2"/>
  <c r="AG67" i="2" s="1"/>
  <c r="AO67" i="2" s="1"/>
  <c r="AJ66" i="2"/>
  <c r="AE66" i="2"/>
  <c r="AG66" i="2" s="1"/>
  <c r="AO66" i="2" s="1"/>
  <c r="AJ64" i="2"/>
  <c r="AE64" i="2"/>
  <c r="AG64" i="2" s="1"/>
  <c r="AO64" i="2" s="1"/>
  <c r="AJ63" i="2"/>
  <c r="AE63" i="2"/>
  <c r="AG63" i="2" s="1"/>
  <c r="AO63" i="2" s="1"/>
  <c r="AJ62" i="2"/>
  <c r="AE62" i="2"/>
  <c r="AG62" i="2" s="1"/>
  <c r="AO62" i="2" s="1"/>
  <c r="AJ61" i="2"/>
  <c r="AE61" i="2"/>
  <c r="AG61" i="2" s="1"/>
  <c r="AO61" i="2" s="1"/>
  <c r="AJ60" i="2"/>
  <c r="AE60" i="2"/>
  <c r="AG60" i="2" s="1"/>
  <c r="AO60" i="2" s="1"/>
  <c r="AJ56" i="2"/>
  <c r="AE56" i="2"/>
  <c r="AG56" i="2" s="1"/>
  <c r="AO56" i="2" s="1"/>
  <c r="AJ54" i="2"/>
  <c r="AE54" i="2"/>
  <c r="AG54" i="2" s="1"/>
  <c r="AO54" i="2" s="1"/>
  <c r="AJ53" i="2"/>
  <c r="AE53" i="2"/>
  <c r="AG53" i="2" s="1"/>
  <c r="AO53" i="2" s="1"/>
  <c r="AJ52" i="2"/>
  <c r="AE52" i="2"/>
  <c r="AG52" i="2" s="1"/>
  <c r="AO52" i="2" s="1"/>
  <c r="AJ51" i="2"/>
  <c r="AE51" i="2"/>
  <c r="AG51" i="2" s="1"/>
  <c r="AO51" i="2" s="1"/>
  <c r="AJ50" i="2"/>
  <c r="AE50" i="2"/>
  <c r="AG50" i="2" s="1"/>
  <c r="AO50" i="2" s="1"/>
  <c r="AJ47" i="2"/>
  <c r="AE47" i="2"/>
  <c r="AG47" i="2" s="1"/>
  <c r="AO47" i="2" s="1"/>
  <c r="AJ46" i="2"/>
  <c r="AE46" i="2"/>
  <c r="AG46" i="2" s="1"/>
  <c r="AO46" i="2" s="1"/>
  <c r="AJ45" i="2"/>
  <c r="AE45" i="2"/>
  <c r="AG45" i="2" s="1"/>
  <c r="AO45" i="2" s="1"/>
  <c r="AJ43" i="2"/>
  <c r="AE43" i="2"/>
  <c r="AG43" i="2" s="1"/>
  <c r="AO43" i="2" s="1"/>
  <c r="AJ42" i="2"/>
  <c r="AE42" i="2"/>
  <c r="AG42" i="2" s="1"/>
  <c r="AO42" i="2" s="1"/>
  <c r="AJ39" i="2"/>
  <c r="AE39" i="2"/>
  <c r="AG39" i="2" s="1"/>
  <c r="AO39" i="2" s="1"/>
  <c r="AJ38" i="2"/>
  <c r="AE38" i="2"/>
  <c r="AG38" i="2" s="1"/>
  <c r="AO38" i="2" s="1"/>
  <c r="AJ35" i="2"/>
  <c r="AE35" i="2"/>
  <c r="AG35" i="2" s="1"/>
  <c r="AO35" i="2" s="1"/>
  <c r="AJ31" i="2"/>
  <c r="AE31" i="2"/>
  <c r="AG31" i="2" s="1"/>
  <c r="AO31" i="2" s="1"/>
  <c r="AJ29" i="2"/>
  <c r="AE29" i="2"/>
  <c r="AG29" i="2" s="1"/>
  <c r="AO29" i="2" s="1"/>
  <c r="AJ23" i="2"/>
  <c r="AE23" i="2"/>
  <c r="AG23" i="2" s="1"/>
  <c r="AO23" i="2" s="1"/>
  <c r="AJ22" i="2"/>
  <c r="AE22" i="2"/>
  <c r="AG22" i="2" s="1"/>
  <c r="AO22" i="2" s="1"/>
  <c r="AJ20" i="2"/>
  <c r="AE20" i="2"/>
  <c r="AG20" i="2" s="1"/>
  <c r="AO20" i="2" s="1"/>
  <c r="AJ18" i="2"/>
  <c r="AE18" i="2"/>
  <c r="AG18" i="2" s="1"/>
  <c r="AO18" i="2" s="1"/>
  <c r="AJ16" i="2"/>
  <c r="AE16" i="2"/>
  <c r="AG16" i="2" s="1"/>
  <c r="AO16" i="2" s="1"/>
  <c r="AJ15" i="2"/>
  <c r="AE15" i="2"/>
  <c r="AG15" i="2" s="1"/>
  <c r="AO15" i="2" s="1"/>
  <c r="AJ13" i="2"/>
  <c r="AE13" i="2"/>
  <c r="AG13" i="2" s="1"/>
  <c r="AO13" i="2" s="1"/>
  <c r="AE9" i="2"/>
  <c r="AG9" i="2" s="1"/>
  <c r="AO9" i="2" s="1"/>
  <c r="AJ9" i="2"/>
  <c r="A548" i="2"/>
  <c r="A541" i="2"/>
  <c r="A540" i="2"/>
  <c r="A537" i="2"/>
  <c r="A536" i="2"/>
  <c r="A527" i="2"/>
  <c r="A526" i="2"/>
  <c r="A525" i="2"/>
  <c r="A524" i="2"/>
  <c r="A523" i="2"/>
  <c r="A518" i="2"/>
  <c r="A508" i="2"/>
  <c r="A507" i="2"/>
  <c r="A506" i="2"/>
  <c r="A505" i="2"/>
  <c r="A503" i="2"/>
  <c r="A500" i="2"/>
  <c r="A499" i="2"/>
  <c r="A498" i="2"/>
  <c r="A495" i="2"/>
  <c r="A488" i="2"/>
  <c r="A485" i="2"/>
  <c r="A484" i="2"/>
  <c r="A483" i="2"/>
  <c r="A479" i="2"/>
  <c r="A476" i="2"/>
  <c r="A472" i="2"/>
  <c r="A471" i="2"/>
  <c r="A470" i="2"/>
  <c r="A469" i="2"/>
  <c r="A465" i="2"/>
  <c r="A461" i="2"/>
  <c r="A459" i="2"/>
  <c r="A457" i="2"/>
  <c r="A455" i="2"/>
  <c r="A454" i="2"/>
  <c r="A452" i="2"/>
  <c r="A451" i="2"/>
  <c r="A450" i="2"/>
  <c r="A449" i="2"/>
  <c r="A448" i="2"/>
  <c r="A447" i="2"/>
  <c r="A445" i="2"/>
  <c r="A444" i="2"/>
  <c r="A443" i="2"/>
  <c r="A442" i="2"/>
  <c r="A439" i="2"/>
  <c r="A432" i="2"/>
  <c r="A424" i="2"/>
  <c r="A421" i="2"/>
  <c r="A413" i="2"/>
  <c r="A385" i="2"/>
  <c r="A379" i="2"/>
  <c r="A376" i="2"/>
  <c r="A365" i="2"/>
  <c r="A333" i="2"/>
  <c r="A300" i="2"/>
  <c r="A299" i="2"/>
  <c r="A291" i="2"/>
  <c r="A283" i="2"/>
  <c r="A268" i="2"/>
  <c r="A267" i="2"/>
  <c r="A256" i="2"/>
  <c r="A252" i="2"/>
  <c r="A251" i="2"/>
  <c r="A241" i="2"/>
  <c r="A238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17" i="2"/>
  <c r="A215" i="2"/>
  <c r="A213" i="2"/>
  <c r="A212" i="2"/>
  <c r="A210" i="2"/>
  <c r="A209" i="2"/>
  <c r="A205" i="2"/>
  <c r="A201" i="2"/>
  <c r="A200" i="2"/>
  <c r="A199" i="2"/>
  <c r="A197" i="2"/>
  <c r="A196" i="2"/>
  <c r="A195" i="2"/>
  <c r="A194" i="2"/>
  <c r="A189" i="2"/>
  <c r="A187" i="2"/>
  <c r="A186" i="2"/>
  <c r="A181" i="2"/>
  <c r="A180" i="2"/>
  <c r="A179" i="2"/>
  <c r="A172" i="2"/>
  <c r="A171" i="2"/>
  <c r="A159" i="2"/>
  <c r="A155" i="2"/>
  <c r="A154" i="2"/>
  <c r="A151" i="2"/>
  <c r="A150" i="2"/>
  <c r="A149" i="2"/>
  <c r="A142" i="2"/>
  <c r="A141" i="2"/>
  <c r="A140" i="2"/>
  <c r="A137" i="2"/>
  <c r="A136" i="2"/>
  <c r="A134" i="2"/>
  <c r="A133" i="2"/>
  <c r="A132" i="2"/>
  <c r="A131" i="2"/>
  <c r="A130" i="2"/>
  <c r="A125" i="2"/>
  <c r="A124" i="2"/>
  <c r="A123" i="2"/>
  <c r="A122" i="2"/>
  <c r="A121" i="2"/>
  <c r="A119" i="2"/>
  <c r="A118" i="2"/>
  <c r="A117" i="2"/>
  <c r="A116" i="2"/>
  <c r="A114" i="2"/>
  <c r="A113" i="2"/>
  <c r="A112" i="2"/>
  <c r="A111" i="2"/>
  <c r="A110" i="2"/>
  <c r="A108" i="2"/>
  <c r="A107" i="2"/>
  <c r="A106" i="2"/>
  <c r="A105" i="2"/>
  <c r="A104" i="2"/>
  <c r="A102" i="2"/>
  <c r="A101" i="2"/>
  <c r="A100" i="2"/>
  <c r="A99" i="2"/>
  <c r="A96" i="2"/>
  <c r="A94" i="2"/>
  <c r="A93" i="2"/>
  <c r="A92" i="2"/>
  <c r="A91" i="2"/>
  <c r="A90" i="2"/>
  <c r="A88" i="2"/>
  <c r="A85" i="2"/>
  <c r="A84" i="2"/>
  <c r="A79" i="2"/>
  <c r="A77" i="2"/>
  <c r="A75" i="2"/>
  <c r="A71" i="2"/>
  <c r="A68" i="2"/>
  <c r="A67" i="2"/>
  <c r="A66" i="2"/>
  <c r="A64" i="2"/>
  <c r="A63" i="2"/>
  <c r="A62" i="2"/>
  <c r="A61" i="2"/>
  <c r="A60" i="2"/>
  <c r="A56" i="2"/>
  <c r="A54" i="2"/>
  <c r="A53" i="2"/>
  <c r="A52" i="2"/>
  <c r="A51" i="2"/>
  <c r="A50" i="2"/>
  <c r="A47" i="2"/>
  <c r="A46" i="2"/>
  <c r="A45" i="2"/>
  <c r="A43" i="2"/>
  <c r="A42" i="2"/>
  <c r="A39" i="2"/>
  <c r="A38" i="2"/>
  <c r="A35" i="2"/>
  <c r="A31" i="2"/>
  <c r="A29" i="2"/>
  <c r="A23" i="2"/>
  <c r="A22" i="2"/>
  <c r="A20" i="2"/>
  <c r="A18" i="2"/>
  <c r="A16" i="2"/>
  <c r="A15" i="2"/>
  <c r="A13" i="2"/>
  <c r="A9" i="2"/>
  <c r="A165" i="2"/>
  <c r="A166" i="2"/>
  <c r="A167" i="2"/>
  <c r="A168" i="2"/>
  <c r="C168" i="2" s="1"/>
  <c r="A169" i="2"/>
  <c r="A170" i="2"/>
  <c r="A173" i="2"/>
  <c r="A174" i="2"/>
  <c r="C174" i="2" s="1"/>
  <c r="A175" i="2"/>
  <c r="A176" i="2"/>
  <c r="A177" i="2"/>
  <c r="A178" i="2"/>
  <c r="A182" i="2"/>
  <c r="C182" i="2" s="1"/>
  <c r="A183" i="2"/>
  <c r="A184" i="2"/>
  <c r="A185" i="2"/>
  <c r="A188" i="2"/>
  <c r="A190" i="2"/>
  <c r="A191" i="2"/>
  <c r="A192" i="2"/>
  <c r="C192" i="2" s="1"/>
  <c r="A193" i="2"/>
  <c r="A202" i="2"/>
  <c r="A203" i="2"/>
  <c r="A204" i="2"/>
  <c r="A206" i="2"/>
  <c r="C206" i="2" s="1"/>
  <c r="A207" i="2"/>
  <c r="C207" i="2" s="1"/>
  <c r="E207" i="2" s="1"/>
  <c r="A208" i="2"/>
  <c r="A211" i="2"/>
  <c r="A214" i="2"/>
  <c r="A216" i="2"/>
  <c r="A218" i="2"/>
  <c r="A219" i="2"/>
  <c r="A220" i="2"/>
  <c r="A221" i="2"/>
  <c r="A236" i="2"/>
  <c r="A237" i="2"/>
  <c r="A239" i="2"/>
  <c r="A240" i="2"/>
  <c r="A242" i="2"/>
  <c r="A243" i="2"/>
  <c r="A244" i="2"/>
  <c r="A245" i="2"/>
  <c r="A246" i="2"/>
  <c r="A247" i="2"/>
  <c r="C247" i="2" s="1"/>
  <c r="A248" i="2"/>
  <c r="A249" i="2"/>
  <c r="A250" i="2"/>
  <c r="A253" i="2"/>
  <c r="A254" i="2"/>
  <c r="C254" i="2" s="1"/>
  <c r="A255" i="2"/>
  <c r="A257" i="2"/>
  <c r="A258" i="2"/>
  <c r="A259" i="2"/>
  <c r="A260" i="2"/>
  <c r="A261" i="2"/>
  <c r="A262" i="2"/>
  <c r="A263" i="2"/>
  <c r="A264" i="2"/>
  <c r="A265" i="2"/>
  <c r="A266" i="2"/>
  <c r="A269" i="2"/>
  <c r="C269" i="2" s="1"/>
  <c r="A270" i="2"/>
  <c r="C270" i="2" s="1"/>
  <c r="A271" i="2"/>
  <c r="A272" i="2"/>
  <c r="A273" i="2"/>
  <c r="A274" i="2"/>
  <c r="A275" i="2"/>
  <c r="A276" i="2"/>
  <c r="A277" i="2"/>
  <c r="A278" i="2"/>
  <c r="A279" i="2"/>
  <c r="A280" i="2"/>
  <c r="A281" i="2"/>
  <c r="A282" i="2"/>
  <c r="A284" i="2"/>
  <c r="A285" i="2"/>
  <c r="A286" i="2"/>
  <c r="A287" i="2"/>
  <c r="A288" i="2"/>
  <c r="A289" i="2"/>
  <c r="C289" i="2" s="1"/>
  <c r="A290" i="2"/>
  <c r="A292" i="2"/>
  <c r="A293" i="2"/>
  <c r="A294" i="2"/>
  <c r="A295" i="2"/>
  <c r="C295" i="2" s="1"/>
  <c r="A296" i="2"/>
  <c r="A297" i="2"/>
  <c r="A298" i="2"/>
  <c r="A301" i="2"/>
  <c r="A302" i="2"/>
  <c r="A303" i="2"/>
  <c r="A304" i="2"/>
  <c r="A305" i="2"/>
  <c r="A306" i="2"/>
  <c r="A307" i="2"/>
  <c r="A308" i="2"/>
  <c r="A309" i="2"/>
  <c r="C309" i="2" s="1"/>
  <c r="A310" i="2"/>
  <c r="C310" i="2" s="1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C328" i="2" s="1"/>
  <c r="A329" i="2"/>
  <c r="A330" i="2"/>
  <c r="A331" i="2"/>
  <c r="A332" i="2"/>
  <c r="A334" i="2"/>
  <c r="C334" i="2" s="1"/>
  <c r="A335" i="2"/>
  <c r="A336" i="2"/>
  <c r="A337" i="2"/>
  <c r="A338" i="2"/>
  <c r="A339" i="2"/>
  <c r="A340" i="2"/>
  <c r="A341" i="2"/>
  <c r="A342" i="2"/>
  <c r="A343" i="2"/>
  <c r="A344" i="2"/>
  <c r="A345" i="2"/>
  <c r="A346" i="2"/>
  <c r="C346" i="2" s="1"/>
  <c r="A347" i="2"/>
  <c r="C347" i="2" s="1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6" i="2"/>
  <c r="A367" i="2"/>
  <c r="A368" i="2"/>
  <c r="A369" i="2"/>
  <c r="A370" i="2"/>
  <c r="A371" i="2"/>
  <c r="C371" i="2" s="1"/>
  <c r="A372" i="2"/>
  <c r="A373" i="2"/>
  <c r="A374" i="2"/>
  <c r="A375" i="2"/>
  <c r="A377" i="2"/>
  <c r="A378" i="2"/>
  <c r="A380" i="2"/>
  <c r="A381" i="2"/>
  <c r="A382" i="2"/>
  <c r="A383" i="2"/>
  <c r="A384" i="2"/>
  <c r="A386" i="2"/>
  <c r="C386" i="2" s="1"/>
  <c r="A387" i="2"/>
  <c r="C387" i="2" s="1"/>
  <c r="A388" i="2"/>
  <c r="A389" i="2"/>
  <c r="A390" i="2"/>
  <c r="A391" i="2"/>
  <c r="A392" i="2"/>
  <c r="A393" i="2"/>
  <c r="A394" i="2"/>
  <c r="A395" i="2"/>
  <c r="A396" i="2"/>
  <c r="A397" i="2"/>
  <c r="A398" i="2"/>
  <c r="C398" i="2" s="1"/>
  <c r="A399" i="2"/>
  <c r="A400" i="2"/>
  <c r="A401" i="2"/>
  <c r="A402" i="2"/>
  <c r="A403" i="2"/>
  <c r="A404" i="2"/>
  <c r="A405" i="2"/>
  <c r="A406" i="2"/>
  <c r="A407" i="2"/>
  <c r="A408" i="2"/>
  <c r="A409" i="2"/>
  <c r="A410" i="2"/>
  <c r="C410" i="2" s="1"/>
  <c r="A411" i="2"/>
  <c r="A412" i="2"/>
  <c r="A414" i="2"/>
  <c r="A415" i="2"/>
  <c r="C415" i="2" s="1"/>
  <c r="A416" i="2"/>
  <c r="A417" i="2"/>
  <c r="A418" i="2"/>
  <c r="A419" i="2"/>
  <c r="A420" i="2"/>
  <c r="A422" i="2"/>
  <c r="A423" i="2"/>
  <c r="A425" i="2"/>
  <c r="A426" i="2"/>
  <c r="A427" i="2"/>
  <c r="A428" i="2"/>
  <c r="A429" i="2"/>
  <c r="A430" i="2"/>
  <c r="A431" i="2"/>
  <c r="A433" i="2"/>
  <c r="A434" i="2"/>
  <c r="A435" i="2"/>
  <c r="A436" i="2"/>
  <c r="A437" i="2"/>
  <c r="A438" i="2"/>
  <c r="A440" i="2"/>
  <c r="A441" i="2"/>
  <c r="A462" i="2"/>
  <c r="A463" i="2"/>
  <c r="A464" i="2"/>
  <c r="C464" i="2" s="1"/>
  <c r="E464" i="2" s="1"/>
  <c r="A466" i="2"/>
  <c r="A467" i="2"/>
  <c r="A468" i="2"/>
  <c r="A473" i="2"/>
  <c r="A474" i="2"/>
  <c r="A475" i="2"/>
  <c r="A477" i="2"/>
  <c r="A478" i="2"/>
  <c r="A480" i="2"/>
  <c r="A481" i="2"/>
  <c r="A482" i="2"/>
  <c r="A486" i="2"/>
  <c r="A487" i="2"/>
  <c r="A489" i="2"/>
  <c r="A490" i="2"/>
  <c r="A491" i="2"/>
  <c r="A492" i="2"/>
  <c r="A493" i="2"/>
  <c r="A494" i="2"/>
  <c r="A496" i="2"/>
  <c r="A497" i="2"/>
  <c r="A501" i="2"/>
  <c r="A502" i="2"/>
  <c r="A504" i="2"/>
  <c r="A509" i="2"/>
  <c r="A510" i="2"/>
  <c r="A511" i="2"/>
  <c r="A512" i="2"/>
  <c r="A513" i="2"/>
  <c r="A514" i="2"/>
  <c r="A515" i="2"/>
  <c r="A516" i="2"/>
  <c r="A517" i="2"/>
  <c r="A519" i="2"/>
  <c r="A520" i="2"/>
  <c r="A521" i="2"/>
  <c r="A522" i="2"/>
  <c r="A528" i="2"/>
  <c r="A529" i="2"/>
  <c r="A530" i="2"/>
  <c r="A531" i="2"/>
  <c r="A532" i="2"/>
  <c r="A533" i="2"/>
  <c r="A534" i="2"/>
  <c r="A535" i="2"/>
  <c r="A538" i="2"/>
  <c r="A539" i="2"/>
  <c r="A542" i="2"/>
  <c r="A543" i="2"/>
  <c r="A544" i="2"/>
  <c r="A545" i="2"/>
  <c r="A546" i="2"/>
  <c r="A547" i="2"/>
  <c r="A83" i="2"/>
  <c r="A86" i="2"/>
  <c r="A87" i="2"/>
  <c r="A89" i="2"/>
  <c r="A95" i="2"/>
  <c r="A97" i="2"/>
  <c r="A126" i="2"/>
  <c r="A127" i="2"/>
  <c r="A128" i="2"/>
  <c r="A129" i="2"/>
  <c r="A138" i="2"/>
  <c r="A139" i="2"/>
  <c r="A143" i="2"/>
  <c r="A144" i="2"/>
  <c r="A145" i="2"/>
  <c r="A146" i="2"/>
  <c r="A147" i="2"/>
  <c r="A148" i="2"/>
  <c r="A152" i="2"/>
  <c r="A153" i="2"/>
  <c r="A156" i="2"/>
  <c r="A157" i="2"/>
  <c r="A158" i="2"/>
  <c r="A160" i="2"/>
  <c r="A161" i="2"/>
  <c r="A162" i="2"/>
  <c r="A163" i="2"/>
  <c r="A164" i="2"/>
  <c r="A7" i="2"/>
  <c r="A8" i="2"/>
  <c r="A10" i="2"/>
  <c r="A11" i="2"/>
  <c r="A57" i="2"/>
  <c r="A58" i="2"/>
  <c r="A59" i="2"/>
  <c r="A69" i="2"/>
  <c r="A70" i="2"/>
  <c r="A72" i="2"/>
  <c r="A73" i="2"/>
  <c r="A74" i="2"/>
  <c r="A78" i="2"/>
  <c r="A80" i="2"/>
  <c r="A81" i="2"/>
  <c r="A82" i="2"/>
  <c r="A14" i="2"/>
  <c r="A17" i="2"/>
  <c r="A19" i="2"/>
  <c r="A24" i="2"/>
  <c r="A25" i="2"/>
  <c r="A26" i="2"/>
  <c r="A27" i="2"/>
  <c r="A28" i="2"/>
  <c r="A30" i="2"/>
  <c r="A32" i="2"/>
  <c r="A33" i="2"/>
  <c r="A34" i="2"/>
  <c r="A36" i="2"/>
  <c r="A12" i="2"/>
  <c r="Q54" i="3"/>
  <c r="O43" i="3"/>
  <c r="O45" i="3"/>
  <c r="O49" i="3"/>
  <c r="O51" i="3"/>
  <c r="O52" i="3"/>
  <c r="O42" i="3"/>
  <c r="AJ546" i="2"/>
  <c r="AE546" i="2"/>
  <c r="AG546" i="2" s="1"/>
  <c r="AO546" i="2" s="1"/>
  <c r="AJ545" i="2"/>
  <c r="AE545" i="2"/>
  <c r="AG545" i="2" s="1"/>
  <c r="AO545" i="2" s="1"/>
  <c r="AJ544" i="2"/>
  <c r="AE544" i="2"/>
  <c r="AG544" i="2" s="1"/>
  <c r="AO544" i="2" s="1"/>
  <c r="AJ539" i="2"/>
  <c r="AE539" i="2"/>
  <c r="AG539" i="2" s="1"/>
  <c r="AO539" i="2" s="1"/>
  <c r="AJ515" i="2"/>
  <c r="AE515" i="2"/>
  <c r="AG515" i="2" s="1"/>
  <c r="AO515" i="2" s="1"/>
  <c r="AJ510" i="2"/>
  <c r="AE510" i="2"/>
  <c r="AG510" i="2" s="1"/>
  <c r="AO510" i="2" s="1"/>
  <c r="AJ509" i="2"/>
  <c r="AE509" i="2"/>
  <c r="AG509" i="2" s="1"/>
  <c r="AO509" i="2" s="1"/>
  <c r="AJ504" i="2"/>
  <c r="AE504" i="2"/>
  <c r="AG504" i="2" s="1"/>
  <c r="AO504" i="2" s="1"/>
  <c r="AJ487" i="2"/>
  <c r="AE487" i="2"/>
  <c r="AG487" i="2" s="1"/>
  <c r="AO487" i="2" s="1"/>
  <c r="AJ478" i="2"/>
  <c r="AE478" i="2"/>
  <c r="AG478" i="2" s="1"/>
  <c r="AO478" i="2" s="1"/>
  <c r="AJ477" i="2"/>
  <c r="AE477" i="2"/>
  <c r="AG477" i="2" s="1"/>
  <c r="AO477" i="2" s="1"/>
  <c r="AJ475" i="2"/>
  <c r="AE475" i="2"/>
  <c r="AG475" i="2" s="1"/>
  <c r="AO475" i="2" s="1"/>
  <c r="AJ474" i="2"/>
  <c r="AE474" i="2"/>
  <c r="AG474" i="2" s="1"/>
  <c r="AO474" i="2" s="1"/>
  <c r="AJ468" i="2"/>
  <c r="AE468" i="2"/>
  <c r="AG468" i="2" s="1"/>
  <c r="AO468" i="2" s="1"/>
  <c r="AJ467" i="2"/>
  <c r="AE467" i="2"/>
  <c r="AG467" i="2" s="1"/>
  <c r="AO467" i="2" s="1"/>
  <c r="AJ466" i="2"/>
  <c r="AE466" i="2"/>
  <c r="AG466" i="2" s="1"/>
  <c r="AO466" i="2" s="1"/>
  <c r="AJ464" i="2"/>
  <c r="AE464" i="2"/>
  <c r="AG464" i="2" s="1"/>
  <c r="AO464" i="2" s="1"/>
  <c r="AJ463" i="2"/>
  <c r="AE463" i="2"/>
  <c r="AG463" i="2" s="1"/>
  <c r="AO463" i="2" s="1"/>
  <c r="AJ441" i="2"/>
  <c r="AE441" i="2"/>
  <c r="AG441" i="2" s="1"/>
  <c r="AO441" i="2" s="1"/>
  <c r="AJ440" i="2"/>
  <c r="AE440" i="2"/>
  <c r="AG440" i="2" s="1"/>
  <c r="AO440" i="2" s="1"/>
  <c r="AJ433" i="2"/>
  <c r="AE433" i="2"/>
  <c r="AG433" i="2" s="1"/>
  <c r="AO433" i="2" s="1"/>
  <c r="AJ431" i="2"/>
  <c r="AE431" i="2"/>
  <c r="AG431" i="2" s="1"/>
  <c r="AO431" i="2" s="1"/>
  <c r="AJ430" i="2"/>
  <c r="AE430" i="2"/>
  <c r="AG430" i="2" s="1"/>
  <c r="AO430" i="2" s="1"/>
  <c r="AJ426" i="2"/>
  <c r="AE426" i="2"/>
  <c r="AG426" i="2" s="1"/>
  <c r="AO426" i="2" s="1"/>
  <c r="AJ425" i="2"/>
  <c r="AE425" i="2"/>
  <c r="AG425" i="2" s="1"/>
  <c r="AO425" i="2" s="1"/>
  <c r="AJ422" i="2"/>
  <c r="AE422" i="2"/>
  <c r="AG422" i="2" s="1"/>
  <c r="AO422" i="2" s="1"/>
  <c r="AJ419" i="2"/>
  <c r="AE419" i="2"/>
  <c r="AG419" i="2" s="1"/>
  <c r="AO419" i="2" s="1"/>
  <c r="AJ418" i="2"/>
  <c r="AE418" i="2"/>
  <c r="AG418" i="2" s="1"/>
  <c r="AO418" i="2" s="1"/>
  <c r="AJ417" i="2"/>
  <c r="AE417" i="2"/>
  <c r="AG417" i="2" s="1"/>
  <c r="AO417" i="2" s="1"/>
  <c r="AJ416" i="2"/>
  <c r="AE416" i="2"/>
  <c r="AG416" i="2" s="1"/>
  <c r="AO416" i="2" s="1"/>
  <c r="AJ414" i="2"/>
  <c r="AE414" i="2"/>
  <c r="AG414" i="2" s="1"/>
  <c r="AO414" i="2" s="1"/>
  <c r="AJ412" i="2"/>
  <c r="AE412" i="2"/>
  <c r="AG412" i="2" s="1"/>
  <c r="AO412" i="2" s="1"/>
  <c r="AJ411" i="2"/>
  <c r="AE411" i="2"/>
  <c r="AG411" i="2" s="1"/>
  <c r="AO411" i="2" s="1"/>
  <c r="AJ410" i="2"/>
  <c r="AE410" i="2"/>
  <c r="AG410" i="2" s="1"/>
  <c r="AO410" i="2" s="1"/>
  <c r="AJ406" i="2"/>
  <c r="AE406" i="2"/>
  <c r="AG406" i="2" s="1"/>
  <c r="AO406" i="2" s="1"/>
  <c r="AJ397" i="2"/>
  <c r="AE397" i="2"/>
  <c r="AG397" i="2" s="1"/>
  <c r="AO397" i="2" s="1"/>
  <c r="AJ396" i="2"/>
  <c r="AE396" i="2"/>
  <c r="AG396" i="2" s="1"/>
  <c r="AO396" i="2" s="1"/>
  <c r="AJ395" i="2"/>
  <c r="AE395" i="2"/>
  <c r="AG395" i="2" s="1"/>
  <c r="AO395" i="2" s="1"/>
  <c r="AJ393" i="2"/>
  <c r="AE393" i="2"/>
  <c r="AG393" i="2" s="1"/>
  <c r="AO393" i="2" s="1"/>
  <c r="AJ388" i="2"/>
  <c r="AE388" i="2"/>
  <c r="AG388" i="2" s="1"/>
  <c r="AO388" i="2" s="1"/>
  <c r="AJ387" i="2"/>
  <c r="AE387" i="2"/>
  <c r="AG387" i="2" s="1"/>
  <c r="AO387" i="2" s="1"/>
  <c r="AJ386" i="2"/>
  <c r="AE386" i="2"/>
  <c r="AG386" i="2" s="1"/>
  <c r="AO386" i="2" s="1"/>
  <c r="AJ384" i="2"/>
  <c r="AE384" i="2"/>
  <c r="AG384" i="2" s="1"/>
  <c r="AO384" i="2" s="1"/>
  <c r="AJ381" i="2"/>
  <c r="AE381" i="2"/>
  <c r="AG381" i="2" s="1"/>
  <c r="AO381" i="2" s="1"/>
  <c r="AJ380" i="2"/>
  <c r="AE380" i="2"/>
  <c r="AG380" i="2" s="1"/>
  <c r="AO380" i="2" s="1"/>
  <c r="AJ378" i="2"/>
  <c r="AE378" i="2"/>
  <c r="AG378" i="2" s="1"/>
  <c r="AO378" i="2" s="1"/>
  <c r="AJ377" i="2"/>
  <c r="AE377" i="2"/>
  <c r="AG377" i="2" s="1"/>
  <c r="AO377" i="2" s="1"/>
  <c r="AJ374" i="2"/>
  <c r="AE374" i="2"/>
  <c r="AG374" i="2" s="1"/>
  <c r="AO374" i="2" s="1"/>
  <c r="AJ373" i="2"/>
  <c r="AE373" i="2"/>
  <c r="AG373" i="2" s="1"/>
  <c r="AO373" i="2" s="1"/>
  <c r="AJ372" i="2"/>
  <c r="AE372" i="2"/>
  <c r="AG372" i="2" s="1"/>
  <c r="AO372" i="2" s="1"/>
  <c r="AJ368" i="2"/>
  <c r="AE368" i="2"/>
  <c r="AG368" i="2" s="1"/>
  <c r="AO368" i="2" s="1"/>
  <c r="AJ364" i="2"/>
  <c r="AE364" i="2"/>
  <c r="AG364" i="2" s="1"/>
  <c r="AO364" i="2" s="1"/>
  <c r="AJ363" i="2"/>
  <c r="AE363" i="2"/>
  <c r="AG363" i="2" s="1"/>
  <c r="AO363" i="2" s="1"/>
  <c r="AJ355" i="2"/>
  <c r="AE355" i="2"/>
  <c r="AG355" i="2" s="1"/>
  <c r="AO355" i="2" s="1"/>
  <c r="AJ354" i="2"/>
  <c r="AE354" i="2"/>
  <c r="AG354" i="2" s="1"/>
  <c r="AO354" i="2" s="1"/>
  <c r="AJ353" i="2"/>
  <c r="AE353" i="2"/>
  <c r="AG353" i="2" s="1"/>
  <c r="AO353" i="2" s="1"/>
  <c r="AJ352" i="2"/>
  <c r="AE352" i="2"/>
  <c r="AG352" i="2" s="1"/>
  <c r="AO352" i="2" s="1"/>
  <c r="AJ351" i="2"/>
  <c r="AE351" i="2"/>
  <c r="AG351" i="2" s="1"/>
  <c r="AO351" i="2" s="1"/>
  <c r="AJ350" i="2"/>
  <c r="AE350" i="2"/>
  <c r="AG350" i="2" s="1"/>
  <c r="AO350" i="2" s="1"/>
  <c r="AJ349" i="2"/>
  <c r="AE349" i="2"/>
  <c r="AG349" i="2" s="1"/>
  <c r="AO349" i="2" s="1"/>
  <c r="AJ347" i="2"/>
  <c r="AE347" i="2"/>
  <c r="AG347" i="2" s="1"/>
  <c r="AO347" i="2" s="1"/>
  <c r="AJ346" i="2"/>
  <c r="AE346" i="2"/>
  <c r="AG346" i="2" s="1"/>
  <c r="AO346" i="2" s="1"/>
  <c r="AJ345" i="2"/>
  <c r="AE345" i="2"/>
  <c r="AG345" i="2" s="1"/>
  <c r="AO345" i="2" s="1"/>
  <c r="AJ344" i="2"/>
  <c r="AE344" i="2"/>
  <c r="AG344" i="2" s="1"/>
  <c r="AO344" i="2" s="1"/>
  <c r="AJ338" i="2"/>
  <c r="AE338" i="2"/>
  <c r="AG338" i="2" s="1"/>
  <c r="AO338" i="2" s="1"/>
  <c r="AJ331" i="2"/>
  <c r="AE331" i="2"/>
  <c r="AG331" i="2" s="1"/>
  <c r="AO331" i="2" s="1"/>
  <c r="AJ318" i="2"/>
  <c r="AE318" i="2"/>
  <c r="AG318" i="2" s="1"/>
  <c r="AO318" i="2" s="1"/>
  <c r="AJ312" i="2"/>
  <c r="AE312" i="2"/>
  <c r="AG312" i="2" s="1"/>
  <c r="AO312" i="2" s="1"/>
  <c r="AJ296" i="2"/>
  <c r="AE296" i="2"/>
  <c r="AG296" i="2" s="1"/>
  <c r="AO296" i="2" s="1"/>
  <c r="AJ290" i="2"/>
  <c r="AE290" i="2"/>
  <c r="AG290" i="2" s="1"/>
  <c r="AO290" i="2" s="1"/>
  <c r="AJ288" i="2"/>
  <c r="AE288" i="2"/>
  <c r="AG288" i="2" s="1"/>
  <c r="AO288" i="2" s="1"/>
  <c r="AJ287" i="2"/>
  <c r="AE287" i="2"/>
  <c r="AG287" i="2" s="1"/>
  <c r="AO287" i="2" s="1"/>
  <c r="AJ286" i="2"/>
  <c r="AE286" i="2"/>
  <c r="AG286" i="2" s="1"/>
  <c r="AO286" i="2" s="1"/>
  <c r="AJ284" i="2"/>
  <c r="AE284" i="2"/>
  <c r="AG284" i="2" s="1"/>
  <c r="AO284" i="2" s="1"/>
  <c r="AJ282" i="2"/>
  <c r="AE282" i="2"/>
  <c r="AG282" i="2" s="1"/>
  <c r="AO282" i="2" s="1"/>
  <c r="AJ281" i="2"/>
  <c r="AE281" i="2"/>
  <c r="AG281" i="2" s="1"/>
  <c r="AO281" i="2" s="1"/>
  <c r="AJ280" i="2"/>
  <c r="AE280" i="2"/>
  <c r="AG280" i="2" s="1"/>
  <c r="AO280" i="2" s="1"/>
  <c r="AJ272" i="2"/>
  <c r="AE272" i="2"/>
  <c r="AG272" i="2" s="1"/>
  <c r="AO272" i="2" s="1"/>
  <c r="AJ271" i="2"/>
  <c r="AE271" i="2"/>
  <c r="AG271" i="2" s="1"/>
  <c r="AO271" i="2" s="1"/>
  <c r="AJ270" i="2"/>
  <c r="AE270" i="2"/>
  <c r="AG270" i="2" s="1"/>
  <c r="AO270" i="2" s="1"/>
  <c r="AJ269" i="2"/>
  <c r="AE269" i="2"/>
  <c r="AG269" i="2" s="1"/>
  <c r="AO269" i="2" s="1"/>
  <c r="AJ264" i="2"/>
  <c r="AE264" i="2"/>
  <c r="AG264" i="2" s="1"/>
  <c r="AO264" i="2" s="1"/>
  <c r="AJ262" i="2"/>
  <c r="AE262" i="2"/>
  <c r="AG262" i="2" s="1"/>
  <c r="AO262" i="2" s="1"/>
  <c r="AJ259" i="2"/>
  <c r="AE259" i="2"/>
  <c r="AG259" i="2" s="1"/>
  <c r="AO259" i="2" s="1"/>
  <c r="AJ254" i="2"/>
  <c r="AE254" i="2"/>
  <c r="AG254" i="2" s="1"/>
  <c r="AO254" i="2" s="1"/>
  <c r="AJ253" i="2"/>
  <c r="AE253" i="2"/>
  <c r="AG253" i="2" s="1"/>
  <c r="AO253" i="2" s="1"/>
  <c r="AJ240" i="2"/>
  <c r="AE240" i="2"/>
  <c r="AG240" i="2" s="1"/>
  <c r="AO240" i="2" s="1"/>
  <c r="AJ239" i="2"/>
  <c r="AE239" i="2"/>
  <c r="AG239" i="2" s="1"/>
  <c r="AO239" i="2" s="1"/>
  <c r="AJ214" i="2"/>
  <c r="AE214" i="2"/>
  <c r="AG214" i="2" s="1"/>
  <c r="AO214" i="2" s="1"/>
  <c r="AJ193" i="2"/>
  <c r="AE193" i="2"/>
  <c r="AG193" i="2" s="1"/>
  <c r="AO193" i="2" s="1"/>
  <c r="AJ190" i="2"/>
  <c r="AE190" i="2"/>
  <c r="AG190" i="2" s="1"/>
  <c r="AO190" i="2" s="1"/>
  <c r="AJ188" i="2"/>
  <c r="AE188" i="2"/>
  <c r="AG188" i="2" s="1"/>
  <c r="AO188" i="2" s="1"/>
  <c r="AJ184" i="2"/>
  <c r="AE184" i="2"/>
  <c r="AG184" i="2" s="1"/>
  <c r="AO184" i="2" s="1"/>
  <c r="AJ183" i="2"/>
  <c r="AE183" i="2"/>
  <c r="AG183" i="2" s="1"/>
  <c r="AO183" i="2" s="1"/>
  <c r="AJ182" i="2"/>
  <c r="AE182" i="2"/>
  <c r="AG182" i="2" s="1"/>
  <c r="AO182" i="2" s="1"/>
  <c r="AJ178" i="2"/>
  <c r="AE178" i="2"/>
  <c r="AG178" i="2" s="1"/>
  <c r="AO178" i="2" s="1"/>
  <c r="AJ177" i="2"/>
  <c r="AE177" i="2"/>
  <c r="AG177" i="2" s="1"/>
  <c r="AO177" i="2" s="1"/>
  <c r="AJ176" i="2"/>
  <c r="AE176" i="2"/>
  <c r="AG176" i="2" s="1"/>
  <c r="AO176" i="2" s="1"/>
  <c r="AJ175" i="2"/>
  <c r="AE175" i="2"/>
  <c r="AG175" i="2" s="1"/>
  <c r="AO175" i="2" s="1"/>
  <c r="AJ174" i="2"/>
  <c r="AE174" i="2"/>
  <c r="AG174" i="2" s="1"/>
  <c r="AO174" i="2" s="1"/>
  <c r="AJ173" i="2"/>
  <c r="AE173" i="2"/>
  <c r="AG173" i="2" s="1"/>
  <c r="AO173" i="2" s="1"/>
  <c r="AJ170" i="2"/>
  <c r="AE170" i="2"/>
  <c r="AG170" i="2" s="1"/>
  <c r="AO170" i="2" s="1"/>
  <c r="AJ169" i="2"/>
  <c r="AE169" i="2"/>
  <c r="AG169" i="2" s="1"/>
  <c r="AO169" i="2" s="1"/>
  <c r="AJ168" i="2"/>
  <c r="AE168" i="2"/>
  <c r="AG168" i="2" s="1"/>
  <c r="AO168" i="2" s="1"/>
  <c r="AJ167" i="2"/>
  <c r="AE167" i="2"/>
  <c r="AG167" i="2" s="1"/>
  <c r="AO167" i="2" s="1"/>
  <c r="AJ166" i="2"/>
  <c r="AE166" i="2"/>
  <c r="AG166" i="2" s="1"/>
  <c r="AO166" i="2" s="1"/>
  <c r="AJ165" i="2"/>
  <c r="AE165" i="2"/>
  <c r="AG165" i="2" s="1"/>
  <c r="AO165" i="2" s="1"/>
  <c r="AJ164" i="2"/>
  <c r="AE164" i="2"/>
  <c r="AG164" i="2" s="1"/>
  <c r="AO164" i="2" s="1"/>
  <c r="AJ163" i="2"/>
  <c r="AE163" i="2"/>
  <c r="AG163" i="2" s="1"/>
  <c r="AO163" i="2" s="1"/>
  <c r="AJ148" i="2"/>
  <c r="AE148" i="2"/>
  <c r="AG148" i="2" s="1"/>
  <c r="AO148" i="2" s="1"/>
  <c r="AJ147" i="2"/>
  <c r="AE147" i="2"/>
  <c r="AG147" i="2" s="1"/>
  <c r="AO147" i="2" s="1"/>
  <c r="AJ146" i="2"/>
  <c r="AE146" i="2"/>
  <c r="AG146" i="2" s="1"/>
  <c r="AO146" i="2" s="1"/>
  <c r="AJ143" i="2"/>
  <c r="AE143" i="2"/>
  <c r="AG143" i="2" s="1"/>
  <c r="AO143" i="2" s="1"/>
  <c r="AJ129" i="2"/>
  <c r="AE129" i="2"/>
  <c r="AG129" i="2" s="1"/>
  <c r="AO129" i="2" s="1"/>
  <c r="AJ128" i="2"/>
  <c r="AE128" i="2"/>
  <c r="AG128" i="2" s="1"/>
  <c r="AO128" i="2" s="1"/>
  <c r="AJ87" i="2"/>
  <c r="AE87" i="2"/>
  <c r="AG87" i="2" s="1"/>
  <c r="AO87" i="2" s="1"/>
  <c r="AJ86" i="2"/>
  <c r="AE86" i="2"/>
  <c r="AG86" i="2" s="1"/>
  <c r="AO86" i="2" s="1"/>
  <c r="AJ81" i="2"/>
  <c r="AE81" i="2"/>
  <c r="AG81" i="2" s="1"/>
  <c r="AO81" i="2" s="1"/>
  <c r="AJ80" i="2"/>
  <c r="AE80" i="2"/>
  <c r="AG80" i="2" s="1"/>
  <c r="AO80" i="2" s="1"/>
  <c r="AJ74" i="2"/>
  <c r="AE74" i="2"/>
  <c r="AG74" i="2" s="1"/>
  <c r="AO74" i="2" s="1"/>
  <c r="AJ72" i="2"/>
  <c r="AE72" i="2"/>
  <c r="AG72" i="2" s="1"/>
  <c r="AO72" i="2" s="1"/>
  <c r="AJ70" i="2"/>
  <c r="AE70" i="2"/>
  <c r="AG70" i="2" s="1"/>
  <c r="AO70" i="2" s="1"/>
  <c r="AJ59" i="2"/>
  <c r="AE59" i="2"/>
  <c r="AG59" i="2" s="1"/>
  <c r="AO59" i="2" s="1"/>
  <c r="AJ14" i="2"/>
  <c r="AE14" i="2"/>
  <c r="AG14" i="2" s="1"/>
  <c r="AO14" i="2" s="1"/>
  <c r="AJ11" i="2"/>
  <c r="AE11" i="2"/>
  <c r="AG11" i="2" s="1"/>
  <c r="AO11" i="2" s="1"/>
  <c r="AL12" i="2"/>
  <c r="AE10" i="2"/>
  <c r="AL8" i="2"/>
  <c r="AL17" i="2"/>
  <c r="AL24" i="2"/>
  <c r="AL26" i="2"/>
  <c r="AL28" i="2"/>
  <c r="AL32" i="2"/>
  <c r="AL33" i="2"/>
  <c r="AL57" i="2"/>
  <c r="AL58" i="2"/>
  <c r="AL69" i="2"/>
  <c r="AL73" i="2"/>
  <c r="AL78" i="2"/>
  <c r="AL82" i="2"/>
  <c r="AL83" i="2"/>
  <c r="AL89" i="2"/>
  <c r="AL126" i="2"/>
  <c r="AL138" i="2"/>
  <c r="AL145" i="2"/>
  <c r="AL152" i="2"/>
  <c r="AL153" i="2"/>
  <c r="AL161" i="2"/>
  <c r="AL162" i="2"/>
  <c r="AL191" i="2"/>
  <c r="AL202" i="2"/>
  <c r="AL206" i="2"/>
  <c r="AL216" i="2"/>
  <c r="AL236" i="2"/>
  <c r="AL237" i="2"/>
  <c r="AL242" i="2"/>
  <c r="AL244" i="2"/>
  <c r="AL245" i="2"/>
  <c r="AL263" i="2"/>
  <c r="AL265" i="2"/>
  <c r="AL266" i="2"/>
  <c r="AL273" i="2"/>
  <c r="AL279" i="2"/>
  <c r="AL285" i="2"/>
  <c r="AL289" i="2"/>
  <c r="AL292" i="2"/>
  <c r="AL294" i="2"/>
  <c r="AL295" i="2"/>
  <c r="AL301" i="2"/>
  <c r="AL302" i="2"/>
  <c r="AL313" i="2"/>
  <c r="AL316" i="2"/>
  <c r="AL317" i="2"/>
  <c r="AL334" i="2"/>
  <c r="AL348" i="2"/>
  <c r="AL356" i="2"/>
  <c r="AL362" i="2"/>
  <c r="AL366" i="2"/>
  <c r="AL371" i="2"/>
  <c r="AL375" i="2"/>
  <c r="AL382" i="2"/>
  <c r="AL383" i="2"/>
  <c r="AL389" i="2"/>
  <c r="AL394" i="2"/>
  <c r="AL398" i="2"/>
  <c r="AL409" i="2"/>
  <c r="AL415" i="2"/>
  <c r="AL423" i="2"/>
  <c r="AL427" i="2"/>
  <c r="AL428" i="2"/>
  <c r="AL434" i="2"/>
  <c r="AL436" i="2"/>
  <c r="AL437" i="2"/>
  <c r="AL462" i="2"/>
  <c r="AL473" i="2"/>
  <c r="AL480" i="2"/>
  <c r="AL486" i="2"/>
  <c r="AL489" i="2"/>
  <c r="AL502" i="2"/>
  <c r="AL511" i="2"/>
  <c r="AL512" i="2"/>
  <c r="AL542" i="2"/>
  <c r="AL7" i="2"/>
  <c r="AE34" i="2"/>
  <c r="AG34" i="2" s="1"/>
  <c r="AO34" i="2" s="1"/>
  <c r="AJ34" i="2"/>
  <c r="AJ19" i="2"/>
  <c r="AJ25" i="2"/>
  <c r="AJ27" i="2"/>
  <c r="AJ30" i="2"/>
  <c r="AJ36" i="2"/>
  <c r="AJ95" i="2"/>
  <c r="AJ97" i="2"/>
  <c r="AJ139" i="2"/>
  <c r="AJ144" i="2"/>
  <c r="AJ156" i="2"/>
  <c r="AJ157" i="2"/>
  <c r="AJ158" i="2"/>
  <c r="AJ160" i="2"/>
  <c r="AJ192" i="2"/>
  <c r="AJ203" i="2"/>
  <c r="AJ204" i="2"/>
  <c r="AJ207" i="2"/>
  <c r="AJ208" i="2"/>
  <c r="AJ218" i="2"/>
  <c r="AJ219" i="2"/>
  <c r="AJ220" i="2"/>
  <c r="AJ221" i="2"/>
  <c r="AJ243" i="2"/>
  <c r="AJ246" i="2"/>
  <c r="AL246" i="2" s="1"/>
  <c r="AJ247" i="2"/>
  <c r="AL247" i="2" s="1"/>
  <c r="AJ248" i="2"/>
  <c r="AJ249" i="2"/>
  <c r="AJ250" i="2"/>
  <c r="AJ255" i="2"/>
  <c r="AJ257" i="2"/>
  <c r="AJ258" i="2"/>
  <c r="AJ260" i="2"/>
  <c r="AJ261" i="2"/>
  <c r="AJ274" i="2"/>
  <c r="AJ275" i="2"/>
  <c r="AJ276" i="2"/>
  <c r="AJ277" i="2"/>
  <c r="AJ278" i="2"/>
  <c r="AJ293" i="2"/>
  <c r="AJ297" i="2"/>
  <c r="AJ298" i="2"/>
  <c r="AJ303" i="2"/>
  <c r="AL303" i="2" s="1"/>
  <c r="AJ304" i="2"/>
  <c r="AJ305" i="2"/>
  <c r="AL305" i="2" s="1"/>
  <c r="AJ306" i="2"/>
  <c r="AJ307" i="2"/>
  <c r="AJ308" i="2"/>
  <c r="AJ309" i="2"/>
  <c r="AJ310" i="2"/>
  <c r="AJ311" i="2"/>
  <c r="AJ314" i="2"/>
  <c r="AJ315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2" i="2"/>
  <c r="AJ335" i="2"/>
  <c r="AJ336" i="2"/>
  <c r="AJ337" i="2"/>
  <c r="AJ339" i="2"/>
  <c r="AL339" i="2" s="1"/>
  <c r="AJ340" i="2"/>
  <c r="AL340" i="2" s="1"/>
  <c r="AJ341" i="2"/>
  <c r="AL341" i="2" s="1"/>
  <c r="AJ342" i="2"/>
  <c r="AJ357" i="2"/>
  <c r="AJ358" i="2"/>
  <c r="AJ359" i="2"/>
  <c r="AJ360" i="2"/>
  <c r="AJ361" i="2"/>
  <c r="AJ367" i="2"/>
  <c r="AJ369" i="2"/>
  <c r="AJ370" i="2"/>
  <c r="AJ390" i="2"/>
  <c r="AJ391" i="2"/>
  <c r="AJ392" i="2"/>
  <c r="AJ399" i="2"/>
  <c r="AJ400" i="2"/>
  <c r="AJ401" i="2"/>
  <c r="AJ402" i="2"/>
  <c r="AJ403" i="2"/>
  <c r="AL403" i="2" s="1"/>
  <c r="AJ404" i="2"/>
  <c r="AJ405" i="2"/>
  <c r="AJ407" i="2"/>
  <c r="AJ408" i="2"/>
  <c r="AJ429" i="2"/>
  <c r="AJ435" i="2"/>
  <c r="AJ438" i="2"/>
  <c r="AJ481" i="2"/>
  <c r="AJ482" i="2"/>
  <c r="AJ490" i="2"/>
  <c r="AJ491" i="2"/>
  <c r="AJ492" i="2"/>
  <c r="AJ493" i="2"/>
  <c r="AL493" i="2" s="1"/>
  <c r="AJ494" i="2"/>
  <c r="AJ496" i="2"/>
  <c r="AJ497" i="2"/>
  <c r="AJ501" i="2"/>
  <c r="AJ513" i="2"/>
  <c r="AJ514" i="2"/>
  <c r="AJ516" i="2"/>
  <c r="AJ517" i="2"/>
  <c r="AJ519" i="2"/>
  <c r="AJ520" i="2"/>
  <c r="AJ521" i="2"/>
  <c r="AJ522" i="2"/>
  <c r="AJ528" i="2"/>
  <c r="AJ529" i="2"/>
  <c r="AJ530" i="2"/>
  <c r="AJ531" i="2"/>
  <c r="AJ532" i="2"/>
  <c r="AJ533" i="2"/>
  <c r="AJ534" i="2"/>
  <c r="AJ535" i="2"/>
  <c r="AJ543" i="2"/>
  <c r="AL543" i="2" s="1"/>
  <c r="AJ547" i="2"/>
  <c r="AJ10" i="2"/>
  <c r="E49" i="2" l="1"/>
  <c r="E115" i="2"/>
  <c r="AL18" i="2"/>
  <c r="AL16" i="2"/>
  <c r="AL31" i="2"/>
  <c r="AL45" i="2"/>
  <c r="AL53" i="2"/>
  <c r="AL63" i="2"/>
  <c r="AL75" i="2"/>
  <c r="AL20" i="2"/>
  <c r="AL38" i="2"/>
  <c r="AL47" i="2"/>
  <c r="AL56" i="2"/>
  <c r="AL66" i="2"/>
  <c r="AL79" i="2"/>
  <c r="AL92" i="2"/>
  <c r="AL186" i="2"/>
  <c r="AL197" i="2"/>
  <c r="AL210" i="2"/>
  <c r="AL224" i="2"/>
  <c r="AL230" i="2"/>
  <c r="AL365" i="2"/>
  <c r="AL445" i="2"/>
  <c r="AL465" i="2"/>
  <c r="AL479" i="2"/>
  <c r="AL498" i="2"/>
  <c r="AL526" i="2"/>
  <c r="AL548" i="2"/>
  <c r="AL90" i="2"/>
  <c r="AL99" i="2"/>
  <c r="AL106" i="2"/>
  <c r="AL113" i="2"/>
  <c r="AL121" i="2"/>
  <c r="AL131" i="2"/>
  <c r="AL140" i="2"/>
  <c r="AL154" i="2"/>
  <c r="AL180" i="2"/>
  <c r="AL195" i="2"/>
  <c r="AL205" i="2"/>
  <c r="AL217" i="2"/>
  <c r="AL228" i="2"/>
  <c r="AL234" i="2"/>
  <c r="AL256" i="2"/>
  <c r="AL300" i="2"/>
  <c r="AL46" i="2"/>
  <c r="AL54" i="2"/>
  <c r="AL107" i="2"/>
  <c r="AL413" i="2"/>
  <c r="AL443" i="2"/>
  <c r="AL450" i="2"/>
  <c r="AL459" i="2"/>
  <c r="AL472" i="2"/>
  <c r="AL488" i="2"/>
  <c r="AL505" i="2"/>
  <c r="AL524" i="2"/>
  <c r="AL540" i="2"/>
  <c r="AL9" i="2"/>
  <c r="AL141" i="2"/>
  <c r="AL181" i="2"/>
  <c r="AL196" i="2"/>
  <c r="AL209" i="2"/>
  <c r="AL223" i="2"/>
  <c r="AL229" i="2"/>
  <c r="AL235" i="2"/>
  <c r="AL333" i="2"/>
  <c r="AL444" i="2"/>
  <c r="AL451" i="2"/>
  <c r="AL461" i="2"/>
  <c r="AL476" i="2"/>
  <c r="AL506" i="2"/>
  <c r="AL541" i="2"/>
  <c r="AL15" i="2"/>
  <c r="AL29" i="2"/>
  <c r="AL43" i="2"/>
  <c r="AL52" i="2"/>
  <c r="AL62" i="2"/>
  <c r="AL71" i="2"/>
  <c r="AL88" i="2"/>
  <c r="AL96" i="2"/>
  <c r="AL105" i="2"/>
  <c r="AL112" i="2"/>
  <c r="AL119" i="2"/>
  <c r="AL130" i="2"/>
  <c r="AL137" i="2"/>
  <c r="AL151" i="2"/>
  <c r="AL179" i="2"/>
  <c r="AL194" i="2"/>
  <c r="AL201" i="2"/>
  <c r="AL215" i="2"/>
  <c r="AL227" i="2"/>
  <c r="AL233" i="2"/>
  <c r="AL252" i="2"/>
  <c r="AL299" i="2"/>
  <c r="AL385" i="2"/>
  <c r="AL442" i="2"/>
  <c r="AL449" i="2"/>
  <c r="AL457" i="2"/>
  <c r="AL471" i="2"/>
  <c r="AL485" i="2"/>
  <c r="AL22" i="2"/>
  <c r="AL39" i="2"/>
  <c r="AL50" i="2"/>
  <c r="AL60" i="2"/>
  <c r="AL67" i="2"/>
  <c r="AL84" i="2"/>
  <c r="AL93" i="2"/>
  <c r="AL102" i="2"/>
  <c r="AL110" i="2"/>
  <c r="AL117" i="2"/>
  <c r="AL124" i="2"/>
  <c r="AL134" i="2"/>
  <c r="AL149" i="2"/>
  <c r="AL171" i="2"/>
  <c r="AL187" i="2"/>
  <c r="AL199" i="2"/>
  <c r="AL212" i="2"/>
  <c r="AL225" i="2"/>
  <c r="AL231" i="2"/>
  <c r="AL241" i="2"/>
  <c r="AL283" i="2"/>
  <c r="AL376" i="2"/>
  <c r="AL432" i="2"/>
  <c r="AL447" i="2"/>
  <c r="AL454" i="2"/>
  <c r="AL469" i="2"/>
  <c r="AL483" i="2"/>
  <c r="AL499" i="2"/>
  <c r="AL508" i="2"/>
  <c r="AL527" i="2"/>
  <c r="C542" i="2"/>
  <c r="C538" i="2"/>
  <c r="C462" i="2"/>
  <c r="C391" i="2"/>
  <c r="C389" i="2"/>
  <c r="C339" i="2"/>
  <c r="C508" i="2"/>
  <c r="C337" i="2"/>
  <c r="E337" i="2" s="1"/>
  <c r="C506" i="2"/>
  <c r="C287" i="2"/>
  <c r="C212" i="2"/>
  <c r="C285" i="2"/>
  <c r="C123" i="2"/>
  <c r="C216" i="2"/>
  <c r="E216" i="2" s="1"/>
  <c r="C110" i="2"/>
  <c r="C211" i="2"/>
  <c r="C230" i="2"/>
  <c r="C507" i="2"/>
  <c r="C229" i="2"/>
  <c r="C122" i="2"/>
  <c r="C539" i="2"/>
  <c r="C463" i="2"/>
  <c r="C390" i="2"/>
  <c r="C338" i="2"/>
  <c r="E347" i="2" s="1"/>
  <c r="C286" i="2"/>
  <c r="E295" i="2" s="1"/>
  <c r="C214" i="2"/>
  <c r="C483" i="2"/>
  <c r="C210" i="2"/>
  <c r="C108" i="2"/>
  <c r="C521" i="2"/>
  <c r="C430" i="2"/>
  <c r="C377" i="2"/>
  <c r="C326" i="2"/>
  <c r="C274" i="2"/>
  <c r="C190" i="2"/>
  <c r="C479" i="2"/>
  <c r="C209" i="2"/>
  <c r="C107" i="2"/>
  <c r="C520" i="2"/>
  <c r="C429" i="2"/>
  <c r="C375" i="2"/>
  <c r="C325" i="2"/>
  <c r="C273" i="2"/>
  <c r="C188" i="2"/>
  <c r="C454" i="2"/>
  <c r="C187" i="2"/>
  <c r="C93" i="2"/>
  <c r="C519" i="2"/>
  <c r="C428" i="2"/>
  <c r="C374" i="2"/>
  <c r="C324" i="2"/>
  <c r="C272" i="2"/>
  <c r="C185" i="2"/>
  <c r="C30" i="2"/>
  <c r="E30" i="2" s="1"/>
  <c r="C424" i="2"/>
  <c r="C186" i="2"/>
  <c r="C92" i="2"/>
  <c r="E98" i="2" s="1"/>
  <c r="C504" i="2"/>
  <c r="C416" i="2"/>
  <c r="C363" i="2"/>
  <c r="C314" i="2"/>
  <c r="C260" i="2"/>
  <c r="E269" i="2" s="1"/>
  <c r="C170" i="2"/>
  <c r="C28" i="2"/>
  <c r="C421" i="2"/>
  <c r="C181" i="2"/>
  <c r="C91" i="2"/>
  <c r="C502" i="2"/>
  <c r="C362" i="2"/>
  <c r="C313" i="2"/>
  <c r="C259" i="2"/>
  <c r="C169" i="2"/>
  <c r="E169" i="2" s="1"/>
  <c r="C27" i="2"/>
  <c r="C283" i="2"/>
  <c r="C149" i="2"/>
  <c r="E149" i="2" s="1"/>
  <c r="C67" i="2"/>
  <c r="C501" i="2"/>
  <c r="C414" i="2"/>
  <c r="C361" i="2"/>
  <c r="C312" i="2"/>
  <c r="C258" i="2"/>
  <c r="C8" i="2"/>
  <c r="E8" i="2" s="1"/>
  <c r="C268" i="2"/>
  <c r="E268" i="2" s="1"/>
  <c r="C142" i="2"/>
  <c r="C66" i="2"/>
  <c r="C486" i="2"/>
  <c r="C403" i="2"/>
  <c r="C351" i="2"/>
  <c r="C302" i="2"/>
  <c r="C245" i="2"/>
  <c r="C80" i="2"/>
  <c r="C548" i="2"/>
  <c r="E548" i="2" s="1"/>
  <c r="C267" i="2"/>
  <c r="E267" i="2" s="1"/>
  <c r="C141" i="2"/>
  <c r="E141" i="2" s="1"/>
  <c r="C50" i="2"/>
  <c r="E55" i="2" s="1"/>
  <c r="C482" i="2"/>
  <c r="C402" i="2"/>
  <c r="C350" i="2"/>
  <c r="C301" i="2"/>
  <c r="C244" i="2"/>
  <c r="C78" i="2"/>
  <c r="C541" i="2"/>
  <c r="C231" i="2"/>
  <c r="E231" i="2" s="1"/>
  <c r="C124" i="2"/>
  <c r="C22" i="2"/>
  <c r="C481" i="2"/>
  <c r="C401" i="2"/>
  <c r="C349" i="2"/>
  <c r="C298" i="2"/>
  <c r="E298" i="2" s="1"/>
  <c r="C243" i="2"/>
  <c r="C74" i="2"/>
  <c r="AL503" i="2"/>
  <c r="AL537" i="2"/>
  <c r="C452" i="2"/>
  <c r="E452" i="2" s="1"/>
  <c r="C47" i="2"/>
  <c r="C20" i="2"/>
  <c r="C156" i="2"/>
  <c r="C128" i="2"/>
  <c r="C451" i="2"/>
  <c r="C64" i="2"/>
  <c r="C46" i="2"/>
  <c r="E46" i="2" s="1"/>
  <c r="C18" i="2"/>
  <c r="C153" i="2"/>
  <c r="C127" i="2"/>
  <c r="C26" i="2"/>
  <c r="E26" i="2" s="1"/>
  <c r="C540" i="2"/>
  <c r="C505" i="2"/>
  <c r="C472" i="2"/>
  <c r="C450" i="2"/>
  <c r="C413" i="2"/>
  <c r="C256" i="2"/>
  <c r="E256" i="2" s="1"/>
  <c r="C228" i="2"/>
  <c r="C205" i="2"/>
  <c r="C180" i="2"/>
  <c r="C140" i="2"/>
  <c r="C121" i="2"/>
  <c r="E121" i="2" s="1"/>
  <c r="C106" i="2"/>
  <c r="C90" i="2"/>
  <c r="E90" i="2" s="1"/>
  <c r="C63" i="2"/>
  <c r="C45" i="2"/>
  <c r="E45" i="2" s="1"/>
  <c r="C16" i="2"/>
  <c r="E21" i="2" s="1"/>
  <c r="C535" i="2"/>
  <c r="C517" i="2"/>
  <c r="E517" i="2" s="1"/>
  <c r="C497" i="2"/>
  <c r="C480" i="2"/>
  <c r="C441" i="2"/>
  <c r="E441" i="2" s="1"/>
  <c r="C427" i="2"/>
  <c r="C412" i="2"/>
  <c r="E412" i="2" s="1"/>
  <c r="C400" i="2"/>
  <c r="C388" i="2"/>
  <c r="C373" i="2"/>
  <c r="E373" i="2" s="1"/>
  <c r="C360" i="2"/>
  <c r="E360" i="2" s="1"/>
  <c r="C348" i="2"/>
  <c r="C336" i="2"/>
  <c r="C323" i="2"/>
  <c r="E323" i="2" s="1"/>
  <c r="C311" i="2"/>
  <c r="E311" i="2" s="1"/>
  <c r="C297" i="2"/>
  <c r="C284" i="2"/>
  <c r="C271" i="2"/>
  <c r="C257" i="2"/>
  <c r="C242" i="2"/>
  <c r="C208" i="2"/>
  <c r="C184" i="2"/>
  <c r="C167" i="2"/>
  <c r="C152" i="2"/>
  <c r="C126" i="2"/>
  <c r="E126" i="2" s="1"/>
  <c r="C73" i="2"/>
  <c r="C157" i="2"/>
  <c r="C25" i="2"/>
  <c r="C537" i="2"/>
  <c r="C503" i="2"/>
  <c r="C471" i="2"/>
  <c r="E471" i="2" s="1"/>
  <c r="C449" i="2"/>
  <c r="C385" i="2"/>
  <c r="E385" i="2" s="1"/>
  <c r="C252" i="2"/>
  <c r="E252" i="2" s="1"/>
  <c r="C227" i="2"/>
  <c r="C201" i="2"/>
  <c r="E201" i="2" s="1"/>
  <c r="C179" i="2"/>
  <c r="C137" i="2"/>
  <c r="C119" i="2"/>
  <c r="C105" i="2"/>
  <c r="C88" i="2"/>
  <c r="C62" i="2"/>
  <c r="C43" i="2"/>
  <c r="C15" i="2"/>
  <c r="C534" i="2"/>
  <c r="C516" i="2"/>
  <c r="E516" i="2" s="1"/>
  <c r="C496" i="2"/>
  <c r="C478" i="2"/>
  <c r="C440" i="2"/>
  <c r="C426" i="2"/>
  <c r="E426" i="2" s="1"/>
  <c r="C411" i="2"/>
  <c r="C399" i="2"/>
  <c r="E399" i="2" s="1"/>
  <c r="C372" i="2"/>
  <c r="E372" i="2" s="1"/>
  <c r="C359" i="2"/>
  <c r="E359" i="2" s="1"/>
  <c r="C335" i="2"/>
  <c r="E335" i="2" s="1"/>
  <c r="C322" i="2"/>
  <c r="C296" i="2"/>
  <c r="C282" i="2"/>
  <c r="E282" i="2" s="1"/>
  <c r="C255" i="2"/>
  <c r="C240" i="2"/>
  <c r="E240" i="2" s="1"/>
  <c r="C183" i="2"/>
  <c r="E183" i="2" s="1"/>
  <c r="C166" i="2"/>
  <c r="C148" i="2"/>
  <c r="C97" i="2"/>
  <c r="E97" i="2" s="1"/>
  <c r="C72" i="2"/>
  <c r="C129" i="2"/>
  <c r="E129" i="2" s="1"/>
  <c r="C476" i="2"/>
  <c r="C24" i="2"/>
  <c r="C536" i="2"/>
  <c r="E536" i="2" s="1"/>
  <c r="C500" i="2"/>
  <c r="C470" i="2"/>
  <c r="C448" i="2"/>
  <c r="C379" i="2"/>
  <c r="E379" i="2" s="1"/>
  <c r="C251" i="2"/>
  <c r="E251" i="2" s="1"/>
  <c r="C226" i="2"/>
  <c r="C200" i="2"/>
  <c r="C172" i="2"/>
  <c r="C136" i="2"/>
  <c r="C118" i="2"/>
  <c r="C104" i="2"/>
  <c r="E104" i="2" s="1"/>
  <c r="C85" i="2"/>
  <c r="C61" i="2"/>
  <c r="C42" i="2"/>
  <c r="E42" i="2" s="1"/>
  <c r="C13" i="2"/>
  <c r="C533" i="2"/>
  <c r="C515" i="2"/>
  <c r="E515" i="2" s="1"/>
  <c r="C494" i="2"/>
  <c r="C477" i="2"/>
  <c r="C438" i="2"/>
  <c r="C425" i="2"/>
  <c r="E425" i="2" s="1"/>
  <c r="C358" i="2"/>
  <c r="E358" i="2" s="1"/>
  <c r="C321" i="2"/>
  <c r="C281" i="2"/>
  <c r="E281" i="2" s="1"/>
  <c r="C239" i="2"/>
  <c r="E239" i="2" s="1"/>
  <c r="C165" i="2"/>
  <c r="E165" i="2" s="1"/>
  <c r="C147" i="2"/>
  <c r="E147" i="2" s="1"/>
  <c r="C95" i="2"/>
  <c r="E95" i="2" s="1"/>
  <c r="C70" i="2"/>
  <c r="E70" i="2" s="1"/>
  <c r="C19" i="2"/>
  <c r="C527" i="2"/>
  <c r="E527" i="2" s="1"/>
  <c r="C499" i="2"/>
  <c r="C469" i="2"/>
  <c r="E469" i="2" s="1"/>
  <c r="C447" i="2"/>
  <c r="E458" i="2" s="1"/>
  <c r="C376" i="2"/>
  <c r="C241" i="2"/>
  <c r="C225" i="2"/>
  <c r="E225" i="2" s="1"/>
  <c r="C199" i="2"/>
  <c r="C171" i="2"/>
  <c r="C134" i="2"/>
  <c r="E134" i="2" s="1"/>
  <c r="C117" i="2"/>
  <c r="C102" i="2"/>
  <c r="C84" i="2"/>
  <c r="E84" i="2" s="1"/>
  <c r="C60" i="2"/>
  <c r="E60" i="2" s="1"/>
  <c r="C39" i="2"/>
  <c r="C9" i="2"/>
  <c r="E9" i="2" s="1"/>
  <c r="C532" i="2"/>
  <c r="C514" i="2"/>
  <c r="E514" i="2" s="1"/>
  <c r="C493" i="2"/>
  <c r="E493" i="2" s="1"/>
  <c r="C475" i="2"/>
  <c r="E475" i="2" s="1"/>
  <c r="C437" i="2"/>
  <c r="C423" i="2"/>
  <c r="E423" i="2" s="1"/>
  <c r="C409" i="2"/>
  <c r="E409" i="2" s="1"/>
  <c r="C397" i="2"/>
  <c r="E397" i="2" s="1"/>
  <c r="C384" i="2"/>
  <c r="E384" i="2" s="1"/>
  <c r="C370" i="2"/>
  <c r="C357" i="2"/>
  <c r="E357" i="2" s="1"/>
  <c r="C345" i="2"/>
  <c r="C332" i="2"/>
  <c r="C320" i="2"/>
  <c r="E320" i="2" s="1"/>
  <c r="C308" i="2"/>
  <c r="C294" i="2"/>
  <c r="E294" i="2" s="1"/>
  <c r="C280" i="2"/>
  <c r="E289" i="2" s="1"/>
  <c r="C266" i="2"/>
  <c r="C253" i="2"/>
  <c r="C237" i="2"/>
  <c r="E237" i="2" s="1"/>
  <c r="C204" i="2"/>
  <c r="C178" i="2"/>
  <c r="E178" i="2" s="1"/>
  <c r="C164" i="2"/>
  <c r="E164" i="2" s="1"/>
  <c r="C146" i="2"/>
  <c r="E146" i="2" s="1"/>
  <c r="C89" i="2"/>
  <c r="C69" i="2"/>
  <c r="E69" i="2" s="1"/>
  <c r="C17" i="2"/>
  <c r="C526" i="2"/>
  <c r="C498" i="2"/>
  <c r="C465" i="2"/>
  <c r="E465" i="2" s="1"/>
  <c r="C445" i="2"/>
  <c r="E456" i="2" s="1"/>
  <c r="C365" i="2"/>
  <c r="C238" i="2"/>
  <c r="E238" i="2" s="1"/>
  <c r="C224" i="2"/>
  <c r="C197" i="2"/>
  <c r="E197" i="2" s="1"/>
  <c r="C159" i="2"/>
  <c r="E159" i="2" s="1"/>
  <c r="C133" i="2"/>
  <c r="C116" i="2"/>
  <c r="E116" i="2" s="1"/>
  <c r="C101" i="2"/>
  <c r="C79" i="2"/>
  <c r="E79" i="2" s="1"/>
  <c r="C56" i="2"/>
  <c r="C38" i="2"/>
  <c r="C547" i="2"/>
  <c r="C531" i="2"/>
  <c r="C513" i="2"/>
  <c r="C492" i="2"/>
  <c r="C474" i="2"/>
  <c r="C436" i="2"/>
  <c r="E436" i="2" s="1"/>
  <c r="C422" i="2"/>
  <c r="C408" i="2"/>
  <c r="E408" i="2" s="1"/>
  <c r="C396" i="2"/>
  <c r="E396" i="2" s="1"/>
  <c r="C383" i="2"/>
  <c r="E383" i="2" s="1"/>
  <c r="C369" i="2"/>
  <c r="C356" i="2"/>
  <c r="E356" i="2" s="1"/>
  <c r="C344" i="2"/>
  <c r="C331" i="2"/>
  <c r="E331" i="2" s="1"/>
  <c r="C319" i="2"/>
  <c r="E319" i="2" s="1"/>
  <c r="C307" i="2"/>
  <c r="E307" i="2" s="1"/>
  <c r="C293" i="2"/>
  <c r="E293" i="2" s="1"/>
  <c r="C279" i="2"/>
  <c r="E279" i="2" s="1"/>
  <c r="C265" i="2"/>
  <c r="C250" i="2"/>
  <c r="E250" i="2" s="1"/>
  <c r="C236" i="2"/>
  <c r="C203" i="2"/>
  <c r="C177" i="2"/>
  <c r="E177" i="2" s="1"/>
  <c r="C163" i="2"/>
  <c r="E163" i="2" s="1"/>
  <c r="C145" i="2"/>
  <c r="C87" i="2"/>
  <c r="C59" i="2"/>
  <c r="C432" i="2"/>
  <c r="E432" i="2" s="1"/>
  <c r="C14" i="2"/>
  <c r="C525" i="2"/>
  <c r="C495" i="2"/>
  <c r="C461" i="2"/>
  <c r="E461" i="2" s="1"/>
  <c r="C444" i="2"/>
  <c r="C333" i="2"/>
  <c r="E333" i="2" s="1"/>
  <c r="C235" i="2"/>
  <c r="E235" i="2" s="1"/>
  <c r="C223" i="2"/>
  <c r="E223" i="2" s="1"/>
  <c r="C196" i="2"/>
  <c r="E196" i="2" s="1"/>
  <c r="C155" i="2"/>
  <c r="E155" i="2" s="1"/>
  <c r="C132" i="2"/>
  <c r="C114" i="2"/>
  <c r="E114" i="2" s="1"/>
  <c r="C100" i="2"/>
  <c r="C77" i="2"/>
  <c r="E77" i="2" s="1"/>
  <c r="C54" i="2"/>
  <c r="E54" i="2" s="1"/>
  <c r="C35" i="2"/>
  <c r="E35" i="2" s="1"/>
  <c r="C546" i="2"/>
  <c r="C530" i="2"/>
  <c r="E530" i="2" s="1"/>
  <c r="C512" i="2"/>
  <c r="E512" i="2" s="1"/>
  <c r="C491" i="2"/>
  <c r="E491" i="2" s="1"/>
  <c r="C473" i="2"/>
  <c r="C435" i="2"/>
  <c r="E435" i="2" s="1"/>
  <c r="C420" i="2"/>
  <c r="E420" i="2" s="1"/>
  <c r="C407" i="2"/>
  <c r="E407" i="2" s="1"/>
  <c r="C395" i="2"/>
  <c r="C382" i="2"/>
  <c r="E382" i="2" s="1"/>
  <c r="C368" i="2"/>
  <c r="C355" i="2"/>
  <c r="E355" i="2" s="1"/>
  <c r="C343" i="2"/>
  <c r="E343" i="2" s="1"/>
  <c r="C330" i="2"/>
  <c r="E330" i="2" s="1"/>
  <c r="C318" i="2"/>
  <c r="E318" i="2" s="1"/>
  <c r="C306" i="2"/>
  <c r="E306" i="2" s="1"/>
  <c r="C292" i="2"/>
  <c r="E292" i="2" s="1"/>
  <c r="C278" i="2"/>
  <c r="E278" i="2" s="1"/>
  <c r="C264" i="2"/>
  <c r="C249" i="2"/>
  <c r="E249" i="2" s="1"/>
  <c r="C221" i="2"/>
  <c r="C202" i="2"/>
  <c r="C176" i="2"/>
  <c r="C162" i="2"/>
  <c r="E162" i="2" s="1"/>
  <c r="C144" i="2"/>
  <c r="C86" i="2"/>
  <c r="E86" i="2" s="1"/>
  <c r="C58" i="2"/>
  <c r="C7" i="2"/>
  <c r="E7" i="2" s="1"/>
  <c r="C12" i="2"/>
  <c r="C524" i="2"/>
  <c r="E524" i="2" s="1"/>
  <c r="C488" i="2"/>
  <c r="E488" i="2" s="1"/>
  <c r="C459" i="2"/>
  <c r="E459" i="2" s="1"/>
  <c r="C443" i="2"/>
  <c r="E443" i="2" s="1"/>
  <c r="C300" i="2"/>
  <c r="C234" i="2"/>
  <c r="E234" i="2" s="1"/>
  <c r="C217" i="2"/>
  <c r="E217" i="2" s="1"/>
  <c r="C195" i="2"/>
  <c r="C154" i="2"/>
  <c r="E154" i="2" s="1"/>
  <c r="C131" i="2"/>
  <c r="C113" i="2"/>
  <c r="E113" i="2" s="1"/>
  <c r="C99" i="2"/>
  <c r="E99" i="2" s="1"/>
  <c r="C75" i="2"/>
  <c r="C53" i="2"/>
  <c r="E53" i="2" s="1"/>
  <c r="C31" i="2"/>
  <c r="E31" i="2" s="1"/>
  <c r="C545" i="2"/>
  <c r="C529" i="2"/>
  <c r="C511" i="2"/>
  <c r="E511" i="2" s="1"/>
  <c r="C490" i="2"/>
  <c r="E490" i="2" s="1"/>
  <c r="C468" i="2"/>
  <c r="C434" i="2"/>
  <c r="C419" i="2"/>
  <c r="C406" i="2"/>
  <c r="E406" i="2" s="1"/>
  <c r="C394" i="2"/>
  <c r="E394" i="2" s="1"/>
  <c r="C381" i="2"/>
  <c r="E381" i="2" s="1"/>
  <c r="C367" i="2"/>
  <c r="C354" i="2"/>
  <c r="C342" i="2"/>
  <c r="C329" i="2"/>
  <c r="C317" i="2"/>
  <c r="E317" i="2" s="1"/>
  <c r="C305" i="2"/>
  <c r="E305" i="2" s="1"/>
  <c r="C290" i="2"/>
  <c r="C277" i="2"/>
  <c r="C263" i="2"/>
  <c r="E263" i="2" s="1"/>
  <c r="C248" i="2"/>
  <c r="E248" i="2" s="1"/>
  <c r="C220" i="2"/>
  <c r="C193" i="2"/>
  <c r="E193" i="2" s="1"/>
  <c r="C175" i="2"/>
  <c r="C161" i="2"/>
  <c r="C143" i="2"/>
  <c r="C83" i="2"/>
  <c r="E83" i="2" s="1"/>
  <c r="C57" i="2"/>
  <c r="C33" i="2"/>
  <c r="E33" i="2" s="1"/>
  <c r="C11" i="2"/>
  <c r="E11" i="2" s="1"/>
  <c r="C523" i="2"/>
  <c r="E523" i="2" s="1"/>
  <c r="C485" i="2"/>
  <c r="C457" i="2"/>
  <c r="E457" i="2" s="1"/>
  <c r="C442" i="2"/>
  <c r="E442" i="2" s="1"/>
  <c r="C299" i="2"/>
  <c r="C233" i="2"/>
  <c r="E233" i="2" s="1"/>
  <c r="C215" i="2"/>
  <c r="E215" i="2" s="1"/>
  <c r="C194" i="2"/>
  <c r="E194" i="2" s="1"/>
  <c r="C151" i="2"/>
  <c r="E151" i="2" s="1"/>
  <c r="C130" i="2"/>
  <c r="C112" i="2"/>
  <c r="E112" i="2" s="1"/>
  <c r="C96" i="2"/>
  <c r="C71" i="2"/>
  <c r="E71" i="2" s="1"/>
  <c r="C52" i="2"/>
  <c r="E52" i="2" s="1"/>
  <c r="C29" i="2"/>
  <c r="E29" i="2" s="1"/>
  <c r="C544" i="2"/>
  <c r="E544" i="2" s="1"/>
  <c r="C528" i="2"/>
  <c r="C510" i="2"/>
  <c r="E510" i="2" s="1"/>
  <c r="C489" i="2"/>
  <c r="E489" i="2" s="1"/>
  <c r="C467" i="2"/>
  <c r="E467" i="2" s="1"/>
  <c r="C433" i="2"/>
  <c r="E433" i="2" s="1"/>
  <c r="C418" i="2"/>
  <c r="C405" i="2"/>
  <c r="E405" i="2" s="1"/>
  <c r="C393" i="2"/>
  <c r="C380" i="2"/>
  <c r="E380" i="2" s="1"/>
  <c r="C366" i="2"/>
  <c r="C353" i="2"/>
  <c r="E353" i="2" s="1"/>
  <c r="C341" i="2"/>
  <c r="E341" i="2" s="1"/>
  <c r="C316" i="2"/>
  <c r="E316" i="2" s="1"/>
  <c r="C304" i="2"/>
  <c r="E304" i="2" s="1"/>
  <c r="C276" i="2"/>
  <c r="E276" i="2" s="1"/>
  <c r="C262" i="2"/>
  <c r="C219" i="2"/>
  <c r="E219" i="2" s="1"/>
  <c r="C160" i="2"/>
  <c r="C139" i="2"/>
  <c r="E139" i="2" s="1"/>
  <c r="C82" i="2"/>
  <c r="E82" i="2" s="1"/>
  <c r="C36" i="2"/>
  <c r="E36" i="2" s="1"/>
  <c r="AL13" i="2"/>
  <c r="AL23" i="2"/>
  <c r="AL42" i="2"/>
  <c r="AL94" i="2"/>
  <c r="AL125" i="2"/>
  <c r="AL136" i="2"/>
  <c r="AL189" i="2"/>
  <c r="AL200" i="2"/>
  <c r="AL213" i="2"/>
  <c r="AL232" i="2"/>
  <c r="AL379" i="2"/>
  <c r="AL455" i="2"/>
  <c r="AL484" i="2"/>
  <c r="AL536" i="2"/>
  <c r="C32" i="2"/>
  <c r="E32" i="2" s="1"/>
  <c r="C10" i="2"/>
  <c r="E10" i="2" s="1"/>
  <c r="C518" i="2"/>
  <c r="C484" i="2"/>
  <c r="C455" i="2"/>
  <c r="E455" i="2" s="1"/>
  <c r="C439" i="2"/>
  <c r="E439" i="2" s="1"/>
  <c r="C291" i="2"/>
  <c r="E291" i="2" s="1"/>
  <c r="C232" i="2"/>
  <c r="C213" i="2"/>
  <c r="E213" i="2" s="1"/>
  <c r="C189" i="2"/>
  <c r="E189" i="2" s="1"/>
  <c r="C150" i="2"/>
  <c r="C125" i="2"/>
  <c r="E125" i="2" s="1"/>
  <c r="C111" i="2"/>
  <c r="E111" i="2" s="1"/>
  <c r="C94" i="2"/>
  <c r="E94" i="2" s="1"/>
  <c r="C68" i="2"/>
  <c r="E68" i="2" s="1"/>
  <c r="C51" i="2"/>
  <c r="E51" i="2" s="1"/>
  <c r="C23" i="2"/>
  <c r="E23" i="2" s="1"/>
  <c r="C543" i="2"/>
  <c r="E543" i="2" s="1"/>
  <c r="C522" i="2"/>
  <c r="E522" i="2" s="1"/>
  <c r="C509" i="2"/>
  <c r="E509" i="2" s="1"/>
  <c r="C487" i="2"/>
  <c r="C466" i="2"/>
  <c r="E466" i="2" s="1"/>
  <c r="C431" i="2"/>
  <c r="E431" i="2" s="1"/>
  <c r="C417" i="2"/>
  <c r="E417" i="2" s="1"/>
  <c r="C404" i="2"/>
  <c r="E404" i="2" s="1"/>
  <c r="C392" i="2"/>
  <c r="C378" i="2"/>
  <c r="E378" i="2" s="1"/>
  <c r="C364" i="2"/>
  <c r="E364" i="2" s="1"/>
  <c r="C352" i="2"/>
  <c r="E352" i="2" s="1"/>
  <c r="C340" i="2"/>
  <c r="E340" i="2" s="1"/>
  <c r="C327" i="2"/>
  <c r="E327" i="2" s="1"/>
  <c r="C315" i="2"/>
  <c r="C303" i="2"/>
  <c r="C288" i="2"/>
  <c r="E288" i="2" s="1"/>
  <c r="C275" i="2"/>
  <c r="C261" i="2"/>
  <c r="E261" i="2" s="1"/>
  <c r="C246" i="2"/>
  <c r="E246" i="2" s="1"/>
  <c r="C218" i="2"/>
  <c r="E218" i="2" s="1"/>
  <c r="C191" i="2"/>
  <c r="E191" i="2" s="1"/>
  <c r="C173" i="2"/>
  <c r="C158" i="2"/>
  <c r="C138" i="2"/>
  <c r="E138" i="2" s="1"/>
  <c r="C81" i="2"/>
  <c r="E81" i="2" s="1"/>
  <c r="C34" i="2"/>
  <c r="AL51" i="2"/>
  <c r="AL61" i="2"/>
  <c r="AL68" i="2"/>
  <c r="AL85" i="2"/>
  <c r="AL104" i="2"/>
  <c r="AL111" i="2"/>
  <c r="AL118" i="2"/>
  <c r="AL150" i="2"/>
  <c r="AL172" i="2"/>
  <c r="AL226" i="2"/>
  <c r="AL251" i="2"/>
  <c r="AL291" i="2"/>
  <c r="AL439" i="2"/>
  <c r="AL448" i="2"/>
  <c r="AL470" i="2"/>
  <c r="AL500" i="2"/>
  <c r="AL518" i="2"/>
  <c r="AL523" i="2"/>
  <c r="AL35" i="2"/>
  <c r="AL64" i="2"/>
  <c r="AL77" i="2"/>
  <c r="AL91" i="2"/>
  <c r="AL100" i="2"/>
  <c r="AL114" i="2"/>
  <c r="AL122" i="2"/>
  <c r="AL132" i="2"/>
  <c r="AL155" i="2"/>
  <c r="AL267" i="2"/>
  <c r="AL421" i="2"/>
  <c r="AL495" i="2"/>
  <c r="AL525" i="2"/>
  <c r="AL101" i="2"/>
  <c r="AL108" i="2"/>
  <c r="AL116" i="2"/>
  <c r="AL123" i="2"/>
  <c r="AL133" i="2"/>
  <c r="AL142" i="2"/>
  <c r="AL159" i="2"/>
  <c r="AL238" i="2"/>
  <c r="AL268" i="2"/>
  <c r="AL424" i="2"/>
  <c r="AL452" i="2"/>
  <c r="AL507" i="2"/>
  <c r="AL14" i="2"/>
  <c r="AL288" i="2"/>
  <c r="AL338" i="2"/>
  <c r="AL363" i="2"/>
  <c r="AL386" i="2"/>
  <c r="AL290" i="2"/>
  <c r="AL143" i="2"/>
  <c r="AL378" i="2"/>
  <c r="AL431" i="2"/>
  <c r="AL504" i="2"/>
  <c r="AL287" i="2"/>
  <c r="AL87" i="2"/>
  <c r="AL352" i="2"/>
  <c r="AL353" i="2"/>
  <c r="AL146" i="2"/>
  <c r="AL174" i="2"/>
  <c r="AL509" i="2"/>
  <c r="AL169" i="2"/>
  <c r="AL411" i="2"/>
  <c r="AL546" i="2"/>
  <c r="AL81" i="2"/>
  <c r="AL175" i="2"/>
  <c r="AL70" i="2"/>
  <c r="AL270" i="2"/>
  <c r="AL425" i="2"/>
  <c r="AL178" i="2"/>
  <c r="AL253" i="2"/>
  <c r="AL380" i="2"/>
  <c r="AL466" i="2"/>
  <c r="AL182" i="2"/>
  <c r="AL254" i="2"/>
  <c r="AL239" i="2"/>
  <c r="AL433" i="2"/>
  <c r="AL350" i="2"/>
  <c r="AL419" i="2"/>
  <c r="AL463" i="2"/>
  <c r="AL72" i="2"/>
  <c r="AL387" i="2"/>
  <c r="AL475" i="2"/>
  <c r="AL510" i="2"/>
  <c r="AL74" i="2"/>
  <c r="AL173" i="2"/>
  <c r="AL477" i="2"/>
  <c r="AL545" i="2"/>
  <c r="AL183" i="2"/>
  <c r="AL331" i="2"/>
  <c r="AL412" i="2"/>
  <c r="AL168" i="2"/>
  <c r="AL272" i="2"/>
  <c r="AL397" i="2"/>
  <c r="AL416" i="2"/>
  <c r="AL163" i="2"/>
  <c r="AL281" i="2"/>
  <c r="AL351" i="2"/>
  <c r="AL474" i="2"/>
  <c r="AL164" i="2"/>
  <c r="AL264" i="2"/>
  <c r="AL373" i="2"/>
  <c r="AL165" i="2"/>
  <c r="AL284" i="2"/>
  <c r="AL166" i="2"/>
  <c r="AL374" i="2"/>
  <c r="AL384" i="2"/>
  <c r="AL395" i="2"/>
  <c r="AL147" i="2"/>
  <c r="AL271" i="2"/>
  <c r="AL364" i="2"/>
  <c r="AL396" i="2"/>
  <c r="AL467" i="2"/>
  <c r="AL86" i="2"/>
  <c r="AL148" i="2"/>
  <c r="AL167" i="2"/>
  <c r="AL240" i="2"/>
  <c r="AL269" i="2"/>
  <c r="AL282" i="2"/>
  <c r="AL368" i="2"/>
  <c r="AL377" i="2"/>
  <c r="AL426" i="2"/>
  <c r="AL464" i="2"/>
  <c r="AL372" i="2"/>
  <c r="AL414" i="2"/>
  <c r="AL430" i="2"/>
  <c r="AL80" i="2"/>
  <c r="AL176" i="2"/>
  <c r="AL184" i="2"/>
  <c r="AL296" i="2"/>
  <c r="AL349" i="2"/>
  <c r="AL388" i="2"/>
  <c r="AL410" i="2"/>
  <c r="AL478" i="2"/>
  <c r="AL59" i="2"/>
  <c r="AL170" i="2"/>
  <c r="AL177" i="2"/>
  <c r="AL286" i="2"/>
  <c r="AL381" i="2"/>
  <c r="AL393" i="2"/>
  <c r="AL468" i="2"/>
  <c r="AL487" i="2"/>
  <c r="AL34" i="2"/>
  <c r="AJ3" i="2"/>
  <c r="AJ4" i="2" s="1"/>
  <c r="AE547" i="2"/>
  <c r="AE543" i="2"/>
  <c r="AE535" i="2"/>
  <c r="AE534" i="2"/>
  <c r="AE533" i="2"/>
  <c r="AE532" i="2"/>
  <c r="AE531" i="2"/>
  <c r="AE530" i="2"/>
  <c r="AE529" i="2"/>
  <c r="AE528" i="2"/>
  <c r="AE522" i="2"/>
  <c r="AE521" i="2"/>
  <c r="AE520" i="2"/>
  <c r="AE519" i="2"/>
  <c r="AE517" i="2"/>
  <c r="AG517" i="2" s="1"/>
  <c r="AE516" i="2"/>
  <c r="AE514" i="2"/>
  <c r="AG514" i="2" s="1"/>
  <c r="AE513" i="2"/>
  <c r="AG513" i="2" s="1"/>
  <c r="AE501" i="2"/>
  <c r="AE497" i="2"/>
  <c r="AG497" i="2" s="1"/>
  <c r="AE496" i="2"/>
  <c r="AE494" i="2"/>
  <c r="AE493" i="2"/>
  <c r="AE492" i="2"/>
  <c r="AE491" i="2"/>
  <c r="AG491" i="2" s="1"/>
  <c r="AE490" i="2"/>
  <c r="AE482" i="2"/>
  <c r="AE481" i="2"/>
  <c r="AG481" i="2" s="1"/>
  <c r="AE438" i="2"/>
  <c r="AG438" i="2" s="1"/>
  <c r="AE435" i="2"/>
  <c r="AE429" i="2"/>
  <c r="AE408" i="2"/>
  <c r="AG408" i="2" s="1"/>
  <c r="AE407" i="2"/>
  <c r="AE405" i="2"/>
  <c r="AE404" i="2"/>
  <c r="AE403" i="2"/>
  <c r="AE402" i="2"/>
  <c r="AG402" i="2" s="1"/>
  <c r="AE401" i="2"/>
  <c r="AE400" i="2"/>
  <c r="AE399" i="2"/>
  <c r="AG399" i="2" s="1"/>
  <c r="AE392" i="2"/>
  <c r="AG392" i="2" s="1"/>
  <c r="AE391" i="2"/>
  <c r="AE390" i="2"/>
  <c r="AE370" i="2"/>
  <c r="AG370" i="2" s="1"/>
  <c r="AE369" i="2"/>
  <c r="AG369" i="2" s="1"/>
  <c r="AE367" i="2"/>
  <c r="AE361" i="2"/>
  <c r="AE360" i="2"/>
  <c r="AG360" i="2" s="1"/>
  <c r="AE359" i="2"/>
  <c r="AG359" i="2" s="1"/>
  <c r="AE358" i="2"/>
  <c r="AE357" i="2"/>
  <c r="AE342" i="2"/>
  <c r="AG342" i="2" s="1"/>
  <c r="AE341" i="2"/>
  <c r="AE340" i="2"/>
  <c r="AE339" i="2"/>
  <c r="AE337" i="2"/>
  <c r="AG337" i="2" s="1"/>
  <c r="AE336" i="2"/>
  <c r="AG336" i="2" s="1"/>
  <c r="AE335" i="2"/>
  <c r="AE332" i="2"/>
  <c r="AE330" i="2"/>
  <c r="AG330" i="2" s="1"/>
  <c r="AE329" i="2"/>
  <c r="AG329" i="2" s="1"/>
  <c r="AE328" i="2"/>
  <c r="AE327" i="2"/>
  <c r="AE326" i="2"/>
  <c r="AG326" i="2" s="1"/>
  <c r="AE325" i="2"/>
  <c r="AG325" i="2" s="1"/>
  <c r="AE324" i="2"/>
  <c r="AE323" i="2"/>
  <c r="AE322" i="2"/>
  <c r="AG322" i="2" s="1"/>
  <c r="AE321" i="2"/>
  <c r="AE320" i="2"/>
  <c r="AE319" i="2"/>
  <c r="AE315" i="2"/>
  <c r="AE314" i="2"/>
  <c r="AG314" i="2" s="1"/>
  <c r="AE311" i="2"/>
  <c r="AE310" i="2"/>
  <c r="AE309" i="2"/>
  <c r="AG309" i="2" s="1"/>
  <c r="AE308" i="2"/>
  <c r="AG308" i="2" s="1"/>
  <c r="AE307" i="2"/>
  <c r="AE306" i="2"/>
  <c r="AE305" i="2"/>
  <c r="AE304" i="2"/>
  <c r="AG304" i="2" s="1"/>
  <c r="AE303" i="2"/>
  <c r="AE298" i="2"/>
  <c r="AE297" i="2"/>
  <c r="AG297" i="2" s="1"/>
  <c r="AE293" i="2"/>
  <c r="AG293" i="2" s="1"/>
  <c r="AE278" i="2"/>
  <c r="AE277" i="2"/>
  <c r="AE276" i="2"/>
  <c r="AG276" i="2" s="1"/>
  <c r="AE275" i="2"/>
  <c r="AG275" i="2" s="1"/>
  <c r="AE274" i="2"/>
  <c r="AE261" i="2"/>
  <c r="AE260" i="2"/>
  <c r="AG260" i="2" s="1"/>
  <c r="AE258" i="2"/>
  <c r="AE257" i="2"/>
  <c r="AE255" i="2"/>
  <c r="AE250" i="2"/>
  <c r="AE249" i="2"/>
  <c r="AG249" i="2" s="1"/>
  <c r="AE248" i="2"/>
  <c r="AE247" i="2"/>
  <c r="AE246" i="2"/>
  <c r="AE243" i="2"/>
  <c r="AG243" i="2" s="1"/>
  <c r="AE221" i="2"/>
  <c r="AE220" i="2"/>
  <c r="AE219" i="2"/>
  <c r="AG219" i="2" s="1"/>
  <c r="AE218" i="2"/>
  <c r="AG218" i="2" s="1"/>
  <c r="AE208" i="2"/>
  <c r="AE207" i="2"/>
  <c r="AE204" i="2"/>
  <c r="AE203" i="2"/>
  <c r="AG203" i="2" s="1"/>
  <c r="AE192" i="2"/>
  <c r="AE160" i="2"/>
  <c r="AE158" i="2"/>
  <c r="AE157" i="2"/>
  <c r="AE156" i="2"/>
  <c r="AE144" i="2"/>
  <c r="AE139" i="2"/>
  <c r="AE97" i="2"/>
  <c r="AE95" i="2"/>
  <c r="AE36" i="2"/>
  <c r="AE30" i="2"/>
  <c r="AE27" i="2"/>
  <c r="AE25" i="2"/>
  <c r="AE19" i="2"/>
  <c r="Y3" i="2"/>
  <c r="AC3" i="2"/>
  <c r="Z3" i="2"/>
  <c r="AA3" i="2"/>
  <c r="AB3" i="2"/>
  <c r="F49" i="3"/>
  <c r="F50" i="3"/>
  <c r="F51" i="3"/>
  <c r="F52" i="3"/>
  <c r="F53" i="3"/>
  <c r="F48" i="3"/>
  <c r="F43" i="3"/>
  <c r="F44" i="3"/>
  <c r="F45" i="3"/>
  <c r="F46" i="3"/>
  <c r="F42" i="3"/>
  <c r="E34" i="3"/>
  <c r="E36" i="3"/>
  <c r="D36" i="3"/>
  <c r="D34" i="3"/>
  <c r="E32" i="3"/>
  <c r="E33" i="3"/>
  <c r="D33" i="3"/>
  <c r="D32" i="3"/>
  <c r="E27" i="3"/>
  <c r="E25" i="3"/>
  <c r="D27" i="3"/>
  <c r="D25" i="3"/>
  <c r="F23" i="3"/>
  <c r="E24" i="3"/>
  <c r="E23" i="3"/>
  <c r="D24" i="3"/>
  <c r="D23" i="3"/>
  <c r="AL218" i="2" l="1"/>
  <c r="AO218" i="2"/>
  <c r="AL304" i="2"/>
  <c r="AO304" i="2"/>
  <c r="AL336" i="2"/>
  <c r="AO336" i="2"/>
  <c r="AL369" i="2"/>
  <c r="AO369" i="2"/>
  <c r="AL219" i="2"/>
  <c r="AO219" i="2"/>
  <c r="AL260" i="2"/>
  <c r="AO260" i="2"/>
  <c r="AL322" i="2"/>
  <c r="AO322" i="2"/>
  <c r="AL337" i="2"/>
  <c r="AO337" i="2"/>
  <c r="AL370" i="2"/>
  <c r="AO370" i="2"/>
  <c r="AL408" i="2"/>
  <c r="AO408" i="2"/>
  <c r="AL497" i="2"/>
  <c r="AO497" i="2"/>
  <c r="AL249" i="2"/>
  <c r="AO249" i="2"/>
  <c r="AL243" i="2"/>
  <c r="AO243" i="2"/>
  <c r="AL275" i="2"/>
  <c r="AO275" i="2"/>
  <c r="AL308" i="2"/>
  <c r="AO308" i="2"/>
  <c r="AL325" i="2"/>
  <c r="AO325" i="2"/>
  <c r="AL392" i="2"/>
  <c r="AO392" i="2"/>
  <c r="AL438" i="2"/>
  <c r="AO438" i="2"/>
  <c r="AL514" i="2"/>
  <c r="AO514" i="2"/>
  <c r="AL342" i="2"/>
  <c r="AO342" i="2"/>
  <c r="AL309" i="2"/>
  <c r="AO309" i="2"/>
  <c r="AL399" i="2"/>
  <c r="AO399" i="2"/>
  <c r="AL517" i="2"/>
  <c r="AO517" i="2"/>
  <c r="AL513" i="2"/>
  <c r="AO513" i="2"/>
  <c r="AL276" i="2"/>
  <c r="AO276" i="2"/>
  <c r="AL326" i="2"/>
  <c r="AO326" i="2"/>
  <c r="AL481" i="2"/>
  <c r="AO481" i="2"/>
  <c r="AL293" i="2"/>
  <c r="AO293" i="2"/>
  <c r="AL314" i="2"/>
  <c r="AO314" i="2"/>
  <c r="AL329" i="2"/>
  <c r="AO329" i="2"/>
  <c r="AL359" i="2"/>
  <c r="AO359" i="2"/>
  <c r="AL402" i="2"/>
  <c r="AO402" i="2"/>
  <c r="AL491" i="2"/>
  <c r="AO491" i="2"/>
  <c r="AL360" i="2"/>
  <c r="AO360" i="2"/>
  <c r="AL203" i="2"/>
  <c r="AO203" i="2"/>
  <c r="AL297" i="2"/>
  <c r="AO297" i="2"/>
  <c r="AL330" i="2"/>
  <c r="AO330" i="2"/>
  <c r="E275" i="2"/>
  <c r="E366" i="2"/>
  <c r="E419" i="2"/>
  <c r="E437" i="2"/>
  <c r="E13" i="2"/>
  <c r="E277" i="2"/>
  <c r="E434" i="2"/>
  <c r="E203" i="2"/>
  <c r="E526" i="2"/>
  <c r="E199" i="2"/>
  <c r="E470" i="2"/>
  <c r="E255" i="2"/>
  <c r="E496" i="2"/>
  <c r="E227" i="2"/>
  <c r="E20" i="2"/>
  <c r="E312" i="2"/>
  <c r="E502" i="2"/>
  <c r="E186" i="2"/>
  <c r="E188" i="2"/>
  <c r="E377" i="2"/>
  <c r="E546" i="2"/>
  <c r="E101" i="2"/>
  <c r="E85" i="2"/>
  <c r="E296" i="2"/>
  <c r="E534" i="2"/>
  <c r="E208" i="2"/>
  <c r="E388" i="2"/>
  <c r="E540" i="2"/>
  <c r="E541" i="2"/>
  <c r="E245" i="2"/>
  <c r="E414" i="2"/>
  <c r="E181" i="2"/>
  <c r="E325" i="2"/>
  <c r="E521" i="2"/>
  <c r="E507" i="2"/>
  <c r="E57" i="2"/>
  <c r="E265" i="2"/>
  <c r="E332" i="2"/>
  <c r="E322" i="2"/>
  <c r="E400" i="2"/>
  <c r="E529" i="2"/>
  <c r="E300" i="2"/>
  <c r="E202" i="2"/>
  <c r="E345" i="2"/>
  <c r="E476" i="2"/>
  <c r="E43" i="2"/>
  <c r="E257" i="2"/>
  <c r="E127" i="2"/>
  <c r="E244" i="2"/>
  <c r="E272" i="2"/>
  <c r="E429" i="2"/>
  <c r="E210" i="2"/>
  <c r="E391" i="2"/>
  <c r="E37" i="2"/>
  <c r="E232" i="2"/>
  <c r="E262" i="2"/>
  <c r="E143" i="2"/>
  <c r="E221" i="2"/>
  <c r="E100" i="2"/>
  <c r="E474" i="2"/>
  <c r="E136" i="2"/>
  <c r="E62" i="2"/>
  <c r="E503" i="2"/>
  <c r="E427" i="2"/>
  <c r="E140" i="2"/>
  <c r="E301" i="2"/>
  <c r="E403" i="2"/>
  <c r="E170" i="2"/>
  <c r="E110" i="2"/>
  <c r="E462" i="2"/>
  <c r="E34" i="2"/>
  <c r="E315" i="2"/>
  <c r="E484" i="2"/>
  <c r="E354" i="2"/>
  <c r="E492" i="2"/>
  <c r="E283" i="2"/>
  <c r="E175" i="2"/>
  <c r="E132" i="2"/>
  <c r="E27" i="2"/>
  <c r="E528" i="2"/>
  <c r="E299" i="2"/>
  <c r="E75" i="2"/>
  <c r="E148" i="2"/>
  <c r="E411" i="2"/>
  <c r="E519" i="2"/>
  <c r="E167" i="2"/>
  <c r="E472" i="2"/>
  <c r="E124" i="2"/>
  <c r="E122" i="2"/>
  <c r="E254" i="2"/>
  <c r="E76" i="2"/>
  <c r="E415" i="2"/>
  <c r="E303" i="2"/>
  <c r="E487" i="2"/>
  <c r="E393" i="2"/>
  <c r="E96" i="2"/>
  <c r="E290" i="2"/>
  <c r="E468" i="2"/>
  <c r="E195" i="2"/>
  <c r="E144" i="2"/>
  <c r="E444" i="2"/>
  <c r="E236" i="2"/>
  <c r="E17" i="2"/>
  <c r="E308" i="2"/>
  <c r="E61" i="2"/>
  <c r="E500" i="2"/>
  <c r="E184" i="2"/>
  <c r="E63" i="2"/>
  <c r="E505" i="2"/>
  <c r="E47" i="2"/>
  <c r="E80" i="2"/>
  <c r="E361" i="2"/>
  <c r="E91" i="2"/>
  <c r="E424" i="2"/>
  <c r="E273" i="2"/>
  <c r="E430" i="2"/>
  <c r="E229" i="2"/>
  <c r="E508" i="2"/>
  <c r="E270" i="2"/>
  <c r="E310" i="2"/>
  <c r="E339" i="2"/>
  <c r="E160" i="2"/>
  <c r="E418" i="2"/>
  <c r="E130" i="2"/>
  <c r="E176" i="2"/>
  <c r="E368" i="2"/>
  <c r="E495" i="2"/>
  <c r="E422" i="2"/>
  <c r="E133" i="2"/>
  <c r="E89" i="2"/>
  <c r="E532" i="2"/>
  <c r="E376" i="2"/>
  <c r="E321" i="2"/>
  <c r="E24" i="2"/>
  <c r="E15" i="2"/>
  <c r="E449" i="2"/>
  <c r="E242" i="2"/>
  <c r="E106" i="2"/>
  <c r="E78" i="2"/>
  <c r="E302" i="2"/>
  <c r="E501" i="2"/>
  <c r="E421" i="2"/>
  <c r="E185" i="2"/>
  <c r="E375" i="2"/>
  <c r="E108" i="2"/>
  <c r="E230" i="2"/>
  <c r="E389" i="2"/>
  <c r="E103" i="2"/>
  <c r="E309" i="2"/>
  <c r="E351" i="2"/>
  <c r="E67" i="2"/>
  <c r="E28" i="2"/>
  <c r="E211" i="2"/>
  <c r="E48" i="2"/>
  <c r="E334" i="2"/>
  <c r="E387" i="2"/>
  <c r="E41" i="2"/>
  <c r="E346" i="2"/>
  <c r="E247" i="2"/>
  <c r="E324" i="2"/>
  <c r="E173" i="2"/>
  <c r="E161" i="2"/>
  <c r="E224" i="2"/>
  <c r="E370" i="2"/>
  <c r="E499" i="2"/>
  <c r="E438" i="2"/>
  <c r="E172" i="2"/>
  <c r="E72" i="2"/>
  <c r="E88" i="2"/>
  <c r="E537" i="2"/>
  <c r="E284" i="2"/>
  <c r="E180" i="2"/>
  <c r="E18" i="2"/>
  <c r="E243" i="2"/>
  <c r="E350" i="2"/>
  <c r="E486" i="2"/>
  <c r="E260" i="2"/>
  <c r="E374" i="2"/>
  <c r="E107" i="2"/>
  <c r="E214" i="2"/>
  <c r="E538" i="2"/>
  <c r="E371" i="2"/>
  <c r="E135" i="2"/>
  <c r="E453" i="2"/>
  <c r="E39" i="2"/>
  <c r="E271" i="2"/>
  <c r="E520" i="2"/>
  <c r="E518" i="2"/>
  <c r="E367" i="2"/>
  <c r="E264" i="2"/>
  <c r="E59" i="2"/>
  <c r="E513" i="2"/>
  <c r="E204" i="2"/>
  <c r="E477" i="2"/>
  <c r="E200" i="2"/>
  <c r="E105" i="2"/>
  <c r="E25" i="2"/>
  <c r="E297" i="2"/>
  <c r="E480" i="2"/>
  <c r="E205" i="2"/>
  <c r="E402" i="2"/>
  <c r="E66" i="2"/>
  <c r="E314" i="2"/>
  <c r="E428" i="2"/>
  <c r="E209" i="2"/>
  <c r="E286" i="2"/>
  <c r="E123" i="2"/>
  <c r="E542" i="2"/>
  <c r="E222" i="2"/>
  <c r="E386" i="2"/>
  <c r="E192" i="2"/>
  <c r="E158" i="2"/>
  <c r="E545" i="2"/>
  <c r="E153" i="2"/>
  <c r="E392" i="2"/>
  <c r="E87" i="2"/>
  <c r="E531" i="2"/>
  <c r="E365" i="2"/>
  <c r="E102" i="2"/>
  <c r="E19" i="2"/>
  <c r="E494" i="2"/>
  <c r="E226" i="2"/>
  <c r="E119" i="2"/>
  <c r="E157" i="2"/>
  <c r="E497" i="2"/>
  <c r="E228" i="2"/>
  <c r="E64" i="2"/>
  <c r="E349" i="2"/>
  <c r="E482" i="2"/>
  <c r="E142" i="2"/>
  <c r="E363" i="2"/>
  <c r="E479" i="2"/>
  <c r="E338" i="2"/>
  <c r="E285" i="2"/>
  <c r="E398" i="2"/>
  <c r="E168" i="2"/>
  <c r="E328" i="2"/>
  <c r="E329" i="2"/>
  <c r="E525" i="2"/>
  <c r="E342" i="2"/>
  <c r="E14" i="2"/>
  <c r="E483" i="2"/>
  <c r="E220" i="2"/>
  <c r="E12" i="2"/>
  <c r="E473" i="2"/>
  <c r="E145" i="2"/>
  <c r="E344" i="2"/>
  <c r="E547" i="2"/>
  <c r="E445" i="2"/>
  <c r="E253" i="2"/>
  <c r="E117" i="2"/>
  <c r="E166" i="2"/>
  <c r="E137" i="2"/>
  <c r="E73" i="2"/>
  <c r="E451" i="2"/>
  <c r="E401" i="2"/>
  <c r="E50" i="2"/>
  <c r="E259" i="2"/>
  <c r="E416" i="2"/>
  <c r="E93" i="2"/>
  <c r="E190" i="2"/>
  <c r="E390" i="2"/>
  <c r="E212" i="2"/>
  <c r="E44" i="2"/>
  <c r="E410" i="2"/>
  <c r="E120" i="2"/>
  <c r="E241" i="2"/>
  <c r="E447" i="2"/>
  <c r="E74" i="2"/>
  <c r="E38" i="2"/>
  <c r="E266" i="2"/>
  <c r="E533" i="2"/>
  <c r="E440" i="2"/>
  <c r="E179" i="2"/>
  <c r="E336" i="2"/>
  <c r="E535" i="2"/>
  <c r="E413" i="2"/>
  <c r="E128" i="2"/>
  <c r="E481" i="2"/>
  <c r="E313" i="2"/>
  <c r="E504" i="2"/>
  <c r="E187" i="2"/>
  <c r="E274" i="2"/>
  <c r="E463" i="2"/>
  <c r="E287" i="2"/>
  <c r="E182" i="2"/>
  <c r="E460" i="2"/>
  <c r="E65" i="2"/>
  <c r="E174" i="2"/>
  <c r="E118" i="2"/>
  <c r="E395" i="2"/>
  <c r="E150" i="2"/>
  <c r="E485" i="2"/>
  <c r="E131" i="2"/>
  <c r="E58" i="2"/>
  <c r="E369" i="2"/>
  <c r="E56" i="2"/>
  <c r="E498" i="2"/>
  <c r="E280" i="2"/>
  <c r="E171" i="2"/>
  <c r="E448" i="2"/>
  <c r="E478" i="2"/>
  <c r="E152" i="2"/>
  <c r="E348" i="2"/>
  <c r="E16" i="2"/>
  <c r="E450" i="2"/>
  <c r="E156" i="2"/>
  <c r="E22" i="2"/>
  <c r="E258" i="2"/>
  <c r="E362" i="2"/>
  <c r="E92" i="2"/>
  <c r="E454" i="2"/>
  <c r="E326" i="2"/>
  <c r="E539" i="2"/>
  <c r="E506" i="2"/>
  <c r="E206" i="2"/>
  <c r="E198" i="2"/>
  <c r="E40" i="2"/>
  <c r="E446" i="2"/>
  <c r="F25" i="3"/>
  <c r="G53" i="3"/>
  <c r="I53" i="3" s="1"/>
  <c r="AG220" i="2"/>
  <c r="AG261" i="2"/>
  <c r="AG277" i="2"/>
  <c r="AG298" i="2"/>
  <c r="AG306" i="2"/>
  <c r="AG310" i="2"/>
  <c r="AG323" i="2"/>
  <c r="AG327" i="2"/>
  <c r="AG332" i="2"/>
  <c r="AG357" i="2"/>
  <c r="AG390" i="2"/>
  <c r="AG400" i="2"/>
  <c r="AG429" i="2"/>
  <c r="AG482" i="2"/>
  <c r="AG501" i="2"/>
  <c r="AG531" i="2"/>
  <c r="AG535" i="2"/>
  <c r="AG208" i="2"/>
  <c r="AG221" i="2"/>
  <c r="AG248" i="2"/>
  <c r="AG257" i="2"/>
  <c r="AG274" i="2"/>
  <c r="AG278" i="2"/>
  <c r="AG307" i="2"/>
  <c r="AG311" i="2"/>
  <c r="AG320" i="2"/>
  <c r="AG324" i="2"/>
  <c r="AG328" i="2"/>
  <c r="AG335" i="2"/>
  <c r="AG358" i="2"/>
  <c r="AG367" i="2"/>
  <c r="AG391" i="2"/>
  <c r="AG401" i="2"/>
  <c r="AG405" i="2"/>
  <c r="AG435" i="2"/>
  <c r="AG490" i="2"/>
  <c r="AG494" i="2"/>
  <c r="AG519" i="2"/>
  <c r="AG528" i="2"/>
  <c r="AG532" i="2"/>
  <c r="AG520" i="2"/>
  <c r="AG529" i="2"/>
  <c r="AG533" i="2"/>
  <c r="AG547" i="2"/>
  <c r="AG516" i="2"/>
  <c r="AG530" i="2"/>
  <c r="AG534" i="2"/>
  <c r="AG36" i="2"/>
  <c r="AG207" i="2"/>
  <c r="AG255" i="2"/>
  <c r="AG319" i="2"/>
  <c r="AG361" i="2"/>
  <c r="AG404" i="2"/>
  <c r="AG522" i="2"/>
  <c r="AG95" i="2"/>
  <c r="AG144" i="2"/>
  <c r="AG97" i="2"/>
  <c r="AG258" i="2"/>
  <c r="AG321" i="2"/>
  <c r="AG407" i="2"/>
  <c r="AG496" i="2"/>
  <c r="AG139" i="2"/>
  <c r="AG156" i="2"/>
  <c r="AG10" i="2"/>
  <c r="AO10" i="2" s="1"/>
  <c r="AG157" i="2"/>
  <c r="AG19" i="2"/>
  <c r="AO19" i="2" s="1"/>
  <c r="AG158" i="2"/>
  <c r="AG25" i="2"/>
  <c r="AG160" i="2"/>
  <c r="AG27" i="2"/>
  <c r="AG192" i="2"/>
  <c r="AG30" i="2"/>
  <c r="AG204" i="2"/>
  <c r="AG250" i="2"/>
  <c r="AG315" i="2"/>
  <c r="AG492" i="2"/>
  <c r="AG521" i="2"/>
  <c r="AE3" i="2"/>
  <c r="F34" i="3"/>
  <c r="G48" i="3" s="1"/>
  <c r="I48" i="3" s="1"/>
  <c r="F32" i="3"/>
  <c r="G44" i="3" s="1"/>
  <c r="I44" i="3" s="1"/>
  <c r="AL521" i="2" l="1"/>
  <c r="AO521" i="2"/>
  <c r="AL335" i="2"/>
  <c r="AO335" i="2"/>
  <c r="AL311" i="2"/>
  <c r="AO311" i="2"/>
  <c r="AL30" i="2"/>
  <c r="AO30" i="2"/>
  <c r="AL407" i="2"/>
  <c r="AO407" i="2"/>
  <c r="AL36" i="2"/>
  <c r="AO36" i="2"/>
  <c r="AL490" i="2"/>
  <c r="AO490" i="2"/>
  <c r="AL307" i="2"/>
  <c r="AO307" i="2"/>
  <c r="AL400" i="2"/>
  <c r="AO400" i="2"/>
  <c r="AL306" i="2"/>
  <c r="AO306" i="2"/>
  <c r="AL204" i="2"/>
  <c r="AO204" i="2"/>
  <c r="AL429" i="2"/>
  <c r="AO429" i="2"/>
  <c r="AL278" i="2"/>
  <c r="AO278" i="2"/>
  <c r="AL520" i="2"/>
  <c r="AO520" i="2"/>
  <c r="AL494" i="2"/>
  <c r="AO494" i="2"/>
  <c r="AL220" i="2"/>
  <c r="AO220" i="2"/>
  <c r="AL192" i="2"/>
  <c r="AO192" i="2"/>
  <c r="AL435" i="2"/>
  <c r="AO435" i="2"/>
  <c r="AL27" i="2"/>
  <c r="AO27" i="2"/>
  <c r="AL258" i="2"/>
  <c r="AO258" i="2"/>
  <c r="AL530" i="2"/>
  <c r="AO530" i="2"/>
  <c r="AL405" i="2"/>
  <c r="AO405" i="2"/>
  <c r="AL274" i="2"/>
  <c r="AO274" i="2"/>
  <c r="AL357" i="2"/>
  <c r="AO357" i="2"/>
  <c r="AL496" i="2"/>
  <c r="AO496" i="2"/>
  <c r="AL534" i="2"/>
  <c r="AO534" i="2"/>
  <c r="AL97" i="2"/>
  <c r="AO97" i="2"/>
  <c r="AL257" i="2"/>
  <c r="AO257" i="2"/>
  <c r="AL404" i="2"/>
  <c r="AO404" i="2"/>
  <c r="AL207" i="2"/>
  <c r="AO207" i="2"/>
  <c r="AL321" i="2"/>
  <c r="AO321" i="2"/>
  <c r="AL390" i="2"/>
  <c r="AO390" i="2"/>
  <c r="AL160" i="2"/>
  <c r="AO160" i="2"/>
  <c r="AL516" i="2"/>
  <c r="AO516" i="2"/>
  <c r="AL401" i="2"/>
  <c r="AO401" i="2"/>
  <c r="AL332" i="2"/>
  <c r="AO332" i="2"/>
  <c r="AL25" i="2"/>
  <c r="AO25" i="2"/>
  <c r="AL144" i="2"/>
  <c r="AO144" i="2"/>
  <c r="AL547" i="2"/>
  <c r="AO547" i="2"/>
  <c r="AL391" i="2"/>
  <c r="AO391" i="2"/>
  <c r="AL248" i="2"/>
  <c r="AO248" i="2"/>
  <c r="AL327" i="2"/>
  <c r="AO327" i="2"/>
  <c r="AL158" i="2"/>
  <c r="AO158" i="2"/>
  <c r="AL533" i="2"/>
  <c r="AO533" i="2"/>
  <c r="AL323" i="2"/>
  <c r="AO323" i="2"/>
  <c r="AL95" i="2"/>
  <c r="AO95" i="2"/>
  <c r="AL367" i="2"/>
  <c r="AO367" i="2"/>
  <c r="AL221" i="2"/>
  <c r="AO221" i="2"/>
  <c r="AL522" i="2"/>
  <c r="AO522" i="2"/>
  <c r="AL529" i="2"/>
  <c r="AO529" i="2"/>
  <c r="AL358" i="2"/>
  <c r="AO358" i="2"/>
  <c r="AL208" i="2"/>
  <c r="AO208" i="2"/>
  <c r="AL310" i="2"/>
  <c r="AO310" i="2"/>
  <c r="AL535" i="2"/>
  <c r="AO535" i="2"/>
  <c r="AL328" i="2"/>
  <c r="AO328" i="2"/>
  <c r="AL492" i="2"/>
  <c r="AO492" i="2"/>
  <c r="AL361" i="2"/>
  <c r="AO361" i="2"/>
  <c r="AL531" i="2"/>
  <c r="AO531" i="2"/>
  <c r="AL298" i="2"/>
  <c r="AO298" i="2"/>
  <c r="AL315" i="2"/>
  <c r="AO315" i="2"/>
  <c r="AL156" i="2"/>
  <c r="AO156" i="2"/>
  <c r="AL319" i="2"/>
  <c r="AO319" i="2"/>
  <c r="AL528" i="2"/>
  <c r="AO528" i="2"/>
  <c r="AL324" i="2"/>
  <c r="AO324" i="2"/>
  <c r="AL501" i="2"/>
  <c r="AO501" i="2"/>
  <c r="AL277" i="2"/>
  <c r="AO277" i="2"/>
  <c r="AL157" i="2"/>
  <c r="AO157" i="2"/>
  <c r="AL532" i="2"/>
  <c r="AO532" i="2"/>
  <c r="AL250" i="2"/>
  <c r="AO250" i="2"/>
  <c r="AL139" i="2"/>
  <c r="AO139" i="2"/>
  <c r="AL255" i="2"/>
  <c r="AO255" i="2"/>
  <c r="AL519" i="2"/>
  <c r="AO519" i="2"/>
  <c r="AL320" i="2"/>
  <c r="AO320" i="2"/>
  <c r="AL482" i="2"/>
  <c r="AO482" i="2"/>
  <c r="AL261" i="2"/>
  <c r="AO261" i="2"/>
  <c r="AL19" i="2"/>
  <c r="AL10" i="2"/>
  <c r="G50" i="3"/>
  <c r="I50" i="3" s="1"/>
  <c r="G46" i="3"/>
  <c r="I46" i="3" s="1"/>
  <c r="G43" i="3"/>
  <c r="I43" i="3" s="1"/>
  <c r="G45" i="3"/>
  <c r="I45" i="3" s="1"/>
  <c r="G51" i="3"/>
  <c r="I51" i="3" s="1"/>
  <c r="G52" i="3"/>
  <c r="I52" i="3" s="1"/>
  <c r="G49" i="3"/>
  <c r="I49" i="3" s="1"/>
  <c r="G42" i="3"/>
  <c r="I42" i="3" s="1"/>
  <c r="AG3" i="2"/>
  <c r="AO3" i="2" l="1"/>
</calcChain>
</file>

<file path=xl/sharedStrings.xml><?xml version="1.0" encoding="utf-8"?>
<sst xmlns="http://schemas.openxmlformats.org/spreadsheetml/2006/main" count="3712" uniqueCount="587">
  <si>
    <t>CER</t>
  </si>
  <si>
    <t>P</t>
  </si>
  <si>
    <t>Descrizione europea</t>
  </si>
  <si>
    <t>R3</t>
  </si>
  <si>
    <t>R4</t>
  </si>
  <si>
    <t>R12</t>
  </si>
  <si>
    <t>R13</t>
  </si>
  <si>
    <t>D13</t>
  </si>
  <si>
    <t>D14</t>
  </si>
  <si>
    <t>D15</t>
  </si>
  <si>
    <t>scarti inutilizzabili per il consumo o la trasformazione</t>
  </si>
  <si>
    <t>scarti di corteccia e sughero</t>
  </si>
  <si>
    <t>segatura, trucioli, residui di taglio, legno, pannelli di truciolare e piallacci...</t>
  </si>
  <si>
    <t>rifiuti liquidi acquosi contenenti inchiostro</t>
  </si>
  <si>
    <t>carta e pellicole per fotografia, contenenti argento o composti dell'argento</t>
  </si>
  <si>
    <t>carta e pellicole per fotografia, non contenenti argento o composti dell'argento</t>
  </si>
  <si>
    <t>frammenti di anodi</t>
  </si>
  <si>
    <t>scorie della produzione primaria e secondaria</t>
  </si>
  <si>
    <t>impurita' e schiumature della produzione primaria e secondaria</t>
  </si>
  <si>
    <t>forme e anime da fonderia non utilizzate, diverse da quelle di cui alla voce 10 0...</t>
  </si>
  <si>
    <t>forme e anime da fonderia utilizzate, diverse da quelle di cui alla voce 10 09 07</t>
  </si>
  <si>
    <t>leganti per rifiuti diversi da quelli di cui alla voce 10 09 13</t>
  </si>
  <si>
    <t>scarti di prodotti rilevatori di crepe, diversi da quelli di cui alla voce 10 09...</t>
  </si>
  <si>
    <t>zinco solido</t>
  </si>
  <si>
    <t>limatura e trucioli di materiali ferrosi</t>
  </si>
  <si>
    <t>polveri e particolato di materiali ferrosi</t>
  </si>
  <si>
    <t>limatura e trucioli di materiali non ferrosi</t>
  </si>
  <si>
    <t>polveri e particolato di materiali non ferrosi</t>
  </si>
  <si>
    <t>limatura e trucioli di materiali plastici</t>
  </si>
  <si>
    <t>rifiuti di saldatura</t>
  </si>
  <si>
    <t>materiale abrasivo di scarto, contenente sostanze pericolose</t>
  </si>
  <si>
    <t>materiale abrasivo di scarto, diverso da quello di cui alla voce 12 01 16</t>
  </si>
  <si>
    <t>scarti di olio minerale per motori, ingranaggi e lubrificazione, clorurati</t>
  </si>
  <si>
    <t>scarti di olio minerale per motori, ingranaggi e lubrificazione, non clorurati</t>
  </si>
  <si>
    <t>scarti di olio sintetico per motori, ingranaggi e lubrificazione</t>
  </si>
  <si>
    <t>olio per motori, ingranaggi e lubrificazione, facilmente biodegradabile</t>
  </si>
  <si>
    <t>altri oli per motori, ingranaggi e lubrificazione</t>
  </si>
  <si>
    <t>altre emulsioni</t>
  </si>
  <si>
    <t>altri solventi e miscele di solventi, alogenati</t>
  </si>
  <si>
    <t>altri solventi e miscele di solventi</t>
  </si>
  <si>
    <t>imballaggi contenenti residui di sostanze pericolose o contaminati da tali sostan...</t>
  </si>
  <si>
    <t>assorbenti, materiali filtranti (inclusi filtri dell'olio non specificati altrime...</t>
  </si>
  <si>
    <t>assorbenti, materiali filtranti, stracci e indumenti protettivi, diversi da quell...</t>
  </si>
  <si>
    <t>filtri dell'olio</t>
  </si>
  <si>
    <t>componenti contenenti mercurio</t>
  </si>
  <si>
    <t>componenti contenenti pcb</t>
  </si>
  <si>
    <t>pastiglie per freni, diverse da quelle di cui alla voce 16 01 11</t>
  </si>
  <si>
    <t>liquidi per freni</t>
  </si>
  <si>
    <t>liquidi antigelo contenenti sostanze pericolose</t>
  </si>
  <si>
    <t>liquidi antigelo diversi da quelli di cui alla voce 16 01 14</t>
  </si>
  <si>
    <t>serbatoi per gas liquido</t>
  </si>
  <si>
    <t>trasformatori e condensatori contenenti pcb</t>
  </si>
  <si>
    <t>batterie al piombo</t>
  </si>
  <si>
    <t>batterie al nichel-cadmio</t>
  </si>
  <si>
    <t>batterie contenenti mercurio</t>
  </si>
  <si>
    <t>batterie alcaline (tranne 16 06 03)</t>
  </si>
  <si>
    <t>altre batterie ed accumulatori</t>
  </si>
  <si>
    <t>altri rifiuti (compresi materiali misti) prodotti dal trattamento meccanico dei r...</t>
  </si>
  <si>
    <t>tubi fluorescenti ed altri rifiuti contenenti mercurio</t>
  </si>
  <si>
    <t>oli e grassi commestibili</t>
  </si>
  <si>
    <t>oli e grassi diversi da quelli di cui alla voce 20 01 25</t>
  </si>
  <si>
    <t>batterie e accumulatori di cui alle voci 16 06 01, 16 06 02 e 16 06 03 nonche' ba...</t>
  </si>
  <si>
    <t>batterie e accumulatori diversi da quelli di cui alla voce 20 01 33</t>
  </si>
  <si>
    <t>Operazione di recupero / smaltimento</t>
  </si>
  <si>
    <t>Stato Fisico</t>
  </si>
  <si>
    <t xml:space="preserve">Rifiuti plastici (ad esclusione degli imballaggi) </t>
  </si>
  <si>
    <t>S</t>
  </si>
  <si>
    <t>S/FP</t>
  </si>
  <si>
    <t>rifiuti plastici</t>
  </si>
  <si>
    <t>rifiuti non specificati altrimenti</t>
  </si>
  <si>
    <t>L/FP/FM</t>
  </si>
  <si>
    <t>toner per stampa esauriti, diversi da quelli di cui alla voce 08 03 17</t>
  </si>
  <si>
    <t>macchine fotografiche monouso senza batterie</t>
  </si>
  <si>
    <t>macchine fotografiche monouso diverse da quelle di cui alla voce 09 01 11</t>
  </si>
  <si>
    <t>S/P</t>
  </si>
  <si>
    <t>S/SP</t>
  </si>
  <si>
    <t>corpi d'utensile e materiali di rettifica esauriti, contenenti sostanze pericolos...</t>
  </si>
  <si>
    <t>corpi d'utensile e materiali di rettifica esauriti, diversi da quelli di cui alla...</t>
  </si>
  <si>
    <t>L</t>
  </si>
  <si>
    <t>imballaggi in carta e cartone</t>
  </si>
  <si>
    <t>imballaggi in plastica</t>
  </si>
  <si>
    <t>imballaggi in legno</t>
  </si>
  <si>
    <t>imballaggi metallici</t>
  </si>
  <si>
    <t>imballaggi in materiali compositi</t>
  </si>
  <si>
    <t>imballaggi in materiali misti</t>
  </si>
  <si>
    <t>imballaggi in vetro</t>
  </si>
  <si>
    <t>imballaggi in materia tessile</t>
  </si>
  <si>
    <t>metalli ferrosi</t>
  </si>
  <si>
    <t>metalli non ferrosi</t>
  </si>
  <si>
    <t>plastica</t>
  </si>
  <si>
    <t>vetro</t>
  </si>
  <si>
    <t>componenti non specificati altrimenti</t>
  </si>
  <si>
    <t>apparecchiature fuori uso contenenti pcb o da essi contaminate, diverse da quelle...</t>
  </si>
  <si>
    <t>apparecchiature fuori uso, contenenti clorofluorocarburi, hcfc, hfc</t>
  </si>
  <si>
    <t>apparecchiature fuori uso, contenenti componenti pericolosi diversi da quelli di...</t>
  </si>
  <si>
    <t>apparecchiature fuori uso, diverse da quelle di cui alle voci da 16 02 09 a 16 02...</t>
  </si>
  <si>
    <t>componenti pericolosi rimossi da apparecchiature fuori uso</t>
  </si>
  <si>
    <t>componenti rimossi da apparecchiature fuori uso, diversi da quelli di cui alla vo...</t>
  </si>
  <si>
    <t>catalizzatori esauriti contenenti oro, argento, renio, rodio, palladio, iridio o...</t>
  </si>
  <si>
    <t>catalizzatori esauriti contenenti metalli di transizione o composti di metalli di...</t>
  </si>
  <si>
    <t>catalizzatori liquidi esauriti per il da cracking catalitico fluido (tranne 16 08...</t>
  </si>
  <si>
    <t>legno</t>
  </si>
  <si>
    <t>rame, bronzo, ottone</t>
  </si>
  <si>
    <t>alluminio</t>
  </si>
  <si>
    <t>piombo</t>
  </si>
  <si>
    <t>zinco</t>
  </si>
  <si>
    <t>ferro e acciaio</t>
  </si>
  <si>
    <t>stagno</t>
  </si>
  <si>
    <t>metalli misti</t>
  </si>
  <si>
    <t>cavi, impregnati di olio, di catrame di carbone o di altre sostanze pericolose</t>
  </si>
  <si>
    <t>cavi, diversi da quelli di cui alla voce 17 04 10</t>
  </si>
  <si>
    <t>oggetti da taglio (eccetto 18 01 03)</t>
  </si>
  <si>
    <t>oggetti da taglio (eccetto 18 02 02)</t>
  </si>
  <si>
    <t>materiali ferrosi estratti da ceneri pesanti</t>
  </si>
  <si>
    <t>rifiuti di ferro e acciaio</t>
  </si>
  <si>
    <t>rifiuti di metalli non ferrosi</t>
  </si>
  <si>
    <t>carta e cartone</t>
  </si>
  <si>
    <t>plastica e gomma</t>
  </si>
  <si>
    <t>legno diverso da quello di cui alla voce 19 12 06</t>
  </si>
  <si>
    <t>prodotti tessili</t>
  </si>
  <si>
    <t>abbigliamento</t>
  </si>
  <si>
    <t>Prodotti tessili</t>
  </si>
  <si>
    <t>apparecchiature fuori uso contenenti clorofluorocarburi</t>
  </si>
  <si>
    <t>S/L/FP/FM</t>
  </si>
  <si>
    <t>apparecchiature elettriche ed elettroniche fuori uso, diverse da quelle di cui al...</t>
  </si>
  <si>
    <t>legno, contenente sostanze pericolose</t>
  </si>
  <si>
    <t>legno, diverso da quello di cui alla voce 20 01 37</t>
  </si>
  <si>
    <t>metallo</t>
  </si>
  <si>
    <t>rifiuti urbani non differenziati</t>
  </si>
  <si>
    <t>S/L/FP</t>
  </si>
  <si>
    <t>rifiuti ingombranti</t>
  </si>
  <si>
    <t>ATTIVITÀ</t>
  </si>
  <si>
    <t>CAPACITÀ RICETTIVA E/O DI TRATTAMENTO GIORNALIERA</t>
  </si>
  <si>
    <t>(*)</t>
  </si>
  <si>
    <t>CAPACITÀ ISTANTANEA</t>
  </si>
  <si>
    <t>(**)</t>
  </si>
  <si>
    <t>CAPACITÀ RICETTIVA E/O DI TRATTAMENTO ANNUALE</t>
  </si>
  <si>
    <t>tonnellate</t>
  </si>
  <si>
    <t>Speciali pericolosi</t>
  </si>
  <si>
    <t>R12/D13/D14</t>
  </si>
  <si>
    <t>R13/D15</t>
  </si>
  <si>
    <t>Speciali non pericolosi</t>
  </si>
  <si>
    <r>
      <t xml:space="preserve">TIPOLOGIA </t>
    </r>
    <r>
      <rPr>
        <b/>
        <sz val="11"/>
        <color rgb="FF000000"/>
        <rFont val="Calibri"/>
        <family val="2"/>
      </rPr>
      <t>RIFIUTI</t>
    </r>
  </si>
  <si>
    <t>R3/R4/
R12/D13/D14</t>
  </si>
  <si>
    <t>R3 / R4</t>
  </si>
  <si>
    <t>(*)    I quantitativi indicati non considerano gli scarichi interni derivanti da trattamenti “a cascata” o paralleli</t>
  </si>
  <si>
    <t>(**)  Rappresenta il quantitativo massimo che può essere presente in qualsiasi fase di trattamento</t>
  </si>
  <si>
    <t xml:space="preserve">          / stoccaggio ed in qualsiasi stato fisico – In tale ammontare non sono considerati i rifiuti in</t>
  </si>
  <si>
    <t xml:space="preserve">         “deposito temporaneo” cioè i rifiuti derivanti dalle lavorazioni ne le MPS derivanti dalle lavorazioni</t>
  </si>
  <si>
    <t xml:space="preserve">         pertanto i rifiuti ed i materiali effettivamente presente possono assommare un quantitativo</t>
  </si>
  <si>
    <t>RIMODULATE</t>
  </si>
  <si>
    <t>XXXX</t>
  </si>
  <si>
    <t>CAPACITÀ RICETTIVA E/O DI TRATTAMENTO ANNUALE
(Kg)</t>
  </si>
  <si>
    <t>VALORIZZAZIONE RIFIUTI NON MOVIMENTATI
(Kg)</t>
  </si>
  <si>
    <t>CAPACITÀ ISTANTANEA
(Kg)</t>
  </si>
  <si>
    <t>CAPACITÀ RICETTIVA E/O DI TRATTAMENTO GIORNALIERA
(Kg)</t>
  </si>
  <si>
    <t>MAX CAPACITA' RICETTIVA TRA I 3 ANNI
(Ton)</t>
  </si>
  <si>
    <t>MAGGIORAZIONE DEL 
X %
(Ton)</t>
  </si>
  <si>
    <t>ARMONIZZAZIONE QUANTITATIVI CER GARANZIE FINANZIARIE</t>
  </si>
  <si>
    <t>Rispetto al quantitativo massimo di 220.000 tn</t>
  </si>
  <si>
    <t>p</t>
  </si>
  <si>
    <t>Sostanze chimiche organiche di scarto contenenti o costituite da sostanze pericolose</t>
  </si>
  <si>
    <t>Sostanze chimiche di scarto diverse da quelle di cui alle voci 16 05 06, 16 05 07 e 16 05 08</t>
  </si>
  <si>
    <t>rifiuti di allumina</t>
  </si>
  <si>
    <t>fanghi metallici (fanghi di rettifica, affilatura e lappatura) contenenti olio</t>
  </si>
  <si>
    <t>oli isolanti e termoconduttori, contenenti pcb</t>
  </si>
  <si>
    <t>rifiuti inorganici, contenenti sostanze pericolose</t>
  </si>
  <si>
    <t>rifiuti inorganici, diversi da quelli di cui alla voce 16 03 03</t>
  </si>
  <si>
    <t>rifiuti organici, contenenti sostanze pericolose</t>
  </si>
  <si>
    <t>rifiuti organici, diversi da quelli di cui alla voce 16 03 05</t>
  </si>
  <si>
    <t>rifiuti metallici contaminati da sostanze pericolose</t>
  </si>
  <si>
    <t>altri materiali isolanti contenenti o costituiti da sostanze pericolose</t>
  </si>
  <si>
    <t>materiali isolanti diversi da quelli di cui alle voci 17 06 01 e 17 06 03</t>
  </si>
  <si>
    <t>materiali da costruzione a base di gesso diversi da quelli di cui alla voce 17 08 01</t>
  </si>
  <si>
    <t>ceneri pesanti e scorie, contenenti sostanze pericolose</t>
  </si>
  <si>
    <t>ceneri pesanti e scorie, diverse da quelle di cui alla voce 19 01 11</t>
  </si>
  <si>
    <t>rifiuti biodegradabili di cucine e mense</t>
  </si>
  <si>
    <t>rifiuti dei mercati</t>
  </si>
  <si>
    <t>S: Solido, SP: Solido Pulverulento, L: Liquido, FM: Fangoso Pompabile, FP: Fangolo Palabile</t>
  </si>
  <si>
    <r>
      <t>rifiuti non specificati altrimenti</t>
    </r>
    <r>
      <rPr>
        <b/>
        <sz val="10"/>
        <color rgb="FFFF0000"/>
        <rFont val="Calibri"/>
        <family val="2"/>
        <scheme val="minor"/>
      </rPr>
      <t xml:space="preserve"> (ALBERI ED INGRANAGGI SCARTATI)</t>
    </r>
  </si>
  <si>
    <t>INTEGRARE</t>
  </si>
  <si>
    <t xml:space="preserve"> ossidi metallici, diversi da quelli di cui alla voce 060315</t>
  </si>
  <si>
    <t xml:space="preserve"> adesivi e sigillanti di scarto, diversi da quelli di cui alla voce 080409</t>
  </si>
  <si>
    <t xml:space="preserve"> rifiuti fangosi prodotti da reazioni a base di calcio nei processi di desolforazione dei fumi</t>
  </si>
  <si>
    <t xml:space="preserve"> rifiuti prodotti dalla depurazione dei fumi, diversi da quelli di cui alle voci 100105, 100107 e 100118</t>
  </si>
  <si>
    <t xml:space="preserve"> fanghi prodotti dal trattamento in loco degli effluenti, diversi da quelli di cui alla voce 100120</t>
  </si>
  <si>
    <t xml:space="preserve"> rifiuti dell'immagazzinamento e della preparazione del combustibile delle centrali termoelettriche a carbone</t>
  </si>
  <si>
    <t xml:space="preserve"> rifiuti prodotti dal trattamento delle acque di raffreddamento</t>
  </si>
  <si>
    <t xml:space="preserve"> rifiuti non specificati altrimenti</t>
  </si>
  <si>
    <t xml:space="preserve"> soluzioni acquose di risciacquo, diverse da quelle di cui alla voce 100111</t>
  </si>
  <si>
    <t xml:space="preserve"> gas in contenitori a pressione, diversi da quelli di cui alla voce 160504</t>
  </si>
  <si>
    <t xml:space="preserve"> rivestimenti e materiali refrattari provenienti da lavorazioni non metallurgiche, diversi da quelli di cui alla voce 161105</t>
  </si>
  <si>
    <t xml:space="preserve"> cemento</t>
  </si>
  <si>
    <t xml:space="preserve"> mattonelle e ceramiche</t>
  </si>
  <si>
    <t xml:space="preserve"> miscugli di cemento, mattoni, mattonelle e ceramiche, diversi da quelli di cui alla voce 170106</t>
  </si>
  <si>
    <t xml:space="preserve"> miscele bituminose diverse da quelle di cui alla voce 170301</t>
  </si>
  <si>
    <t xml:space="preserve"> terra e rocce, diverse da quelle di cui alla voce 170503</t>
  </si>
  <si>
    <t xml:space="preserve"> materiale di dragaggio, diverso da quello di cui alla voce 170505</t>
  </si>
  <si>
    <t xml:space="preserve"> pietrisco per massicciate ferroviarie, diverso da quello di cui alla voce 170507</t>
  </si>
  <si>
    <t xml:space="preserve"> medicinali diversi da quelli di cui alla voce 180108</t>
  </si>
  <si>
    <t>residui di vagliatura</t>
  </si>
  <si>
    <t xml:space="preserve"> rifiuti solidi prodotti dai processi di filtrazione e vaglio primari</t>
  </si>
  <si>
    <t xml:space="preserve"> fanghi prodotti dai processi di chiarificazione dell'acqua</t>
  </si>
  <si>
    <t xml:space="preserve"> carbone attivo esaurito</t>
  </si>
  <si>
    <t xml:space="preserve"> resine a scambio ionico saturate o esaurite</t>
  </si>
  <si>
    <t xml:space="preserve"> rifiuti solidi prodotti dalle operazioni di bonifica dei terreni, diversi da quelli di cui alla voce 191301</t>
  </si>
  <si>
    <t xml:space="preserve"> rifiuti liquidi acquosi e concentrati acquosi prodotti dalle operazioni di risanamento delle acque di falda, diversi da quelli di cui alla voce 19 13 07</t>
  </si>
  <si>
    <t xml:space="preserve"> residui della pulizia stradale</t>
  </si>
  <si>
    <t xml:space="preserve"> fanghi delle fosse settiche</t>
  </si>
  <si>
    <t xml:space="preserve"> rifiuti solidi prodotti da reazioni a base di calcio nei processi di desolforazione dei fumi</t>
  </si>
  <si>
    <t xml:space="preserve"> ceneri pesanti, scorie e polveri di caldaia (tranne le polveri di caldaia di cui alla voce 100104) 100102  ceneri leggere di carbone</t>
  </si>
  <si>
    <t xml:space="preserve"> ceneri leggere di torna e di legno non trattato</t>
  </si>
  <si>
    <t xml:space="preserve"> ceneri pesanti, scorie e polveri di caldaia prodotte dal coincenerimento, diverse da quelli di cui alla voce 100114</t>
  </si>
  <si>
    <t xml:space="preserve"> ceneri leggere prodotte dal coincenerimento, diverse da quelle di cui alla voce 100116</t>
  </si>
  <si>
    <t xml:space="preserve"> ceneri pesanti, scorie e polveri di caldaia (tranne le polveri di caldaia di cui alla voce 100104)</t>
  </si>
  <si>
    <t xml:space="preserve"> ceneri leggere di carbone</t>
  </si>
  <si>
    <t>rifiuti solidi prodotti da reazioni a base di calcio nei processi di desolforazione dei fumi</t>
  </si>
  <si>
    <t>rifiuti da disabbiamento</t>
  </si>
  <si>
    <t>Miscele di oli e grassi prodotti dalla separazione olio/acqua, conteneti esclusivamente oli e grassi commestibili</t>
  </si>
  <si>
    <t xml:space="preserve"> acido solforico e acido solforoso</t>
  </si>
  <si>
    <t xml:space="preserve"> Sali e loro soluzioni, contenenti metalli pesanti</t>
  </si>
  <si>
    <t xml:space="preserve"> rifiuti contenenti mercurio</t>
  </si>
  <si>
    <t xml:space="preserve"> carbone attivo esaurito (tranne 060702)</t>
  </si>
  <si>
    <t xml:space="preserve"> altri solventi organici, soluzioni di lavaggio e acque madri</t>
  </si>
  <si>
    <t xml:space="preserve"> altri fondi e residui di reazione</t>
  </si>
  <si>
    <t xml:space="preserve"> toner per stampa esauriti, contenenti sostanze pericolose</t>
  </si>
  <si>
    <t xml:space="preserve"> adesivi e sigillanti di scarto, contenenti solventi organici o altre sostanze pericolose</t>
  </si>
  <si>
    <t xml:space="preserve"> ceneri leggere di olio combustibile e polveri di caldaia</t>
  </si>
  <si>
    <t xml:space="preserve"> rifiuti prodotti dalla depurazione dei fumi, contenenti sostanze pericolose</t>
  </si>
  <si>
    <t xml:space="preserve"> fanghi prodotti dal trattamento in loco degli effluenti, contenenti sostanze pericolose</t>
  </si>
  <si>
    <t xml:space="preserve"> soluzioni acquose di risciacquo, contenenti sostanze pericolose</t>
  </si>
  <si>
    <t xml:space="preserve"> soluzioni acquose di lavaggio</t>
  </si>
  <si>
    <t xml:space="preserve"> emulsioni non clorurate</t>
  </si>
  <si>
    <t xml:space="preserve"> oli minerali per circuiti idraulici, non clorurati</t>
  </si>
  <si>
    <t xml:space="preserve"> oli sintetici per circuiti idraulici</t>
  </si>
  <si>
    <t xml:space="preserve"> altri oli per circuiti idraulici</t>
  </si>
  <si>
    <t xml:space="preserve"> oli isolanti e termovettori minerali clorurati, diversi da quelli di cui alla voce 130301</t>
  </si>
  <si>
    <t xml:space="preserve"> oli isolanti e termovettori minerali non clorurati</t>
  </si>
  <si>
    <t xml:space="preserve"> altri oli isolanti e oli termovettori</t>
  </si>
  <si>
    <t xml:space="preserve"> oli prodotti da separatori olio/acqua</t>
  </si>
  <si>
    <t xml:space="preserve"> acque oleose prodotte dalla separazione olio/acqua</t>
  </si>
  <si>
    <t xml:space="preserve"> olio combustibile e carburante diesel</t>
  </si>
  <si>
    <t xml:space="preserve"> clorofluorocarburi, HCFC, HFC</t>
  </si>
  <si>
    <t xml:space="preserve"> componenti pericolosi diversi da quelli di cui alle voci da 160107 a 160111, 160113 e 160114</t>
  </si>
  <si>
    <t xml:space="preserve"> apparecchiature fuori uso, contenenti amianto in fibre libere</t>
  </si>
  <si>
    <t xml:space="preserve"> gas in contenitori a pressione (compresi gli halon), contenenti sostanze pericolose</t>
  </si>
  <si>
    <t xml:space="preserve"> sostanze chimiche di laboratorio contenenti o costituite da sostanze pericolose, comprese le miscele di sostanze chimiche di laboratorio</t>
  </si>
  <si>
    <t xml:space="preserve"> sostanze chimiche inorganiche di scarto contenenti o costituite da sostanze pericolose</t>
  </si>
  <si>
    <t xml:space="preserve"> rifiuti contenenti olio</t>
  </si>
  <si>
    <t xml:space="preserve"> rifiuti contenenti altre sostanze pericolose</t>
  </si>
  <si>
    <t xml:space="preserve"> catalizzatori esauriti contenenti metalli di transizione pericolosi o composti di metalli di transizione pericolosi</t>
  </si>
  <si>
    <t xml:space="preserve"> rifiuti liquidi acquosi, contenenti sostanze pericolose</t>
  </si>
  <si>
    <t xml:space="preserve"> concentrati acquosi, contenenti sostanze pericolose</t>
  </si>
  <si>
    <t xml:space="preserve"> rivestimenti e materiali refrattari provenienti da lavorazioni non metallurgiche, contenenti sostanze pericolose</t>
  </si>
  <si>
    <t xml:space="preserve"> miscugli o frazioni separate di cemento, mattoni, mattonelle e ceramiche, contenenti sostanze pericolose.</t>
  </si>
  <si>
    <t xml:space="preserve"> vetro, plastica e legno contenenti sostanze pericolose o da esse contaminati</t>
  </si>
  <si>
    <t xml:space="preserve"> miscele bituminose contenenti catrame di carbone</t>
  </si>
  <si>
    <t xml:space="preserve"> catrame di carbone e prodotti contenenti catrame</t>
  </si>
  <si>
    <t xml:space="preserve"> terra e rocce, contenenti sostanze pericolose</t>
  </si>
  <si>
    <t xml:space="preserve"> materiali isolanti contenenti amianto</t>
  </si>
  <si>
    <t xml:space="preserve"> materiali da costruzione contenenti amianto</t>
  </si>
  <si>
    <t xml:space="preserve"> altri rifiuti dell'attività di costruzione e demolizione (compresi rifiuti misti) contenenti sostanze pericolose</t>
  </si>
  <si>
    <t xml:space="preserve"> rifiuti che devono essere raccolti e smaltiti applicando precauzioni particolari per evitare infezioni</t>
  </si>
  <si>
    <t xml:space="preserve"> miscele di oli e grassi prodotte dalla separazione olio/acqua, diverse da quelle di cui alla voce 190809</t>
  </si>
  <si>
    <t xml:space="preserve"> rifiuti liquidi acquosi e concentrati acquosi prodotti dalle operazioni di risanamento delle acque di falda, contenenti sostanze pericolose</t>
  </si>
  <si>
    <t>Carbone attivo esaurito</t>
  </si>
  <si>
    <t>Adesivi e sigillanti di scarto contenenti solventi organici o altre sostanze pericolose</t>
  </si>
  <si>
    <t>Emulsioni e soluzioni per macchinari, non contenenti alogeni</t>
  </si>
  <si>
    <t>Grassi e cere esauriti</t>
  </si>
  <si>
    <t>Fanghi prodotti dalle separazione olio / acqua</t>
  </si>
  <si>
    <t>Sostanze chimiche di laboratorio contenenti o costituite da sostanze pericolose, comprese le miscele di sostanze chimiche di laboratorio</t>
  </si>
  <si>
    <t>Rifiuti liquidi acquosi diversi da quelli di cui alla voce 16.10.01*</t>
  </si>
  <si>
    <t>Rivestimenti e materiali refrattari a base di carbonio provenienti da processi metallurgici, diversi da queli di cui alla voce 16.11.01</t>
  </si>
  <si>
    <t>Altri rivestimenti e materiali refrattari provenienti dalle lavorazioni metallurgiche, contenenti sostanze pericolose</t>
  </si>
  <si>
    <t>Altri rifiuti la cui raccolta e smaltimento richiede precauzioni particolari in funzione della prevenzione di infezioni</t>
  </si>
  <si>
    <t>RIFIUTI PRODOTTI DA AGRICOLTURA, ORTICOLTURA, ACQUACOLTURA, SELVICOLTURA, CACCIA E PESCA, TRATTAMENTO E PREPARAZIONE DI ALIMENTI</t>
  </si>
  <si>
    <t>RIFIUTI DELLA LAVORAZIONE DEL LEGNO E DELLA PRODUZIONE DI PANNELLI, MOBILI, POLPA, CARTA E CARTONE</t>
  </si>
  <si>
    <t>RIFIUTI DEI PROCESSI CHIMICI ORGANICI</t>
  </si>
  <si>
    <t>RIFIUTI DELLA PRODUZIONE, FORMULAZIONE, FORNITURA ED USO DI RIVESTIMENTI ( PITTURE, VERNICIE E SMALTI VETRATI ) , ADESIVI, SIGILLANTI E INCHIOSTRI PER STAMPA</t>
  </si>
  <si>
    <t>RIFIUTI DELL'INDUSTRIA FOTOGRAFICA</t>
  </si>
  <si>
    <t>RIFIUTI PRODOTTI DA PROCESSI TERMICI</t>
  </si>
  <si>
    <t>RIFIUTI PRODOTTI DALLA LAVORAZIONE E DAL TRATTAMENTO FISICO E MECCANICO SUPERFICIALE DI METALLI E PLASTICA</t>
  </si>
  <si>
    <t xml:space="preserve">SOLVENTI ORGANICI, REFRIGERANTI E PROPELLENTI DI SCARTO ( TRANNE 07 E 08) </t>
  </si>
  <si>
    <t>RIFIUTI DI IMBALLAGGIO, ASSORBENTI, STRACCI, MATERIALI FILTRANTI E INDUMENTI PROTETTIVI ( NON SPECIFICATI ALTRIMENTI)</t>
  </si>
  <si>
    <t>RIFIUTI NON SPECIFICATI ALTRIMENTI NELL'ELENCO</t>
  </si>
  <si>
    <t>RIFIUTI DELLE OPERAZIONE DI COSTRUZIONE E DEMOLIZIONE ( COMPRESO IL TERRENO PROVENIENTE DA SITI CONTAMINATI )</t>
  </si>
  <si>
    <t>RIFUTI PRODOTTI DAL SETTORE SANITARIO E VETERINARIO O DA ATTIVITA' DI RICERCA COLLEGATE ( TRANNE I RIFIUTI DI CUCINA E DI RISTORAZIONE NON DIRETTAMENTE PROVENIENTI DA TRATTAMENTO TERAPEUTICO)</t>
  </si>
  <si>
    <t>RIFIUTI PRODOTTI DA IMPIANTI DI TRATTAMENTO DEI RIFIUTI, IMPIANTI DI TRATTAMENTO DELLE ACQUE REFLUE FUORI SITO, NONCHE' DALLA POTABILIZZAZIONE DELL'ACQUA E DALLA SUA PREPARAZIONE PER USO INDUSTRIALE</t>
  </si>
  <si>
    <t xml:space="preserve">RIFIUTI URBANI (RIFIUTI DOMESTICI E ASSIMILABILI PRODOTTI DA ATTIVITA' COMMERCIALI E INDUSTRIALI NONCHE' DALLE ISTITUZIONI ) INCLUSI I RIFIUTI DELLA RACCOLTA DIFFERENZIATA  </t>
  </si>
  <si>
    <t>RIFIUTI DEI PROCESSI CHIMICI INORGANICI</t>
  </si>
  <si>
    <t>RIFIUTI PRODOTTI DA TRATTAMENTO CHIMICO SUPERFICIALE E DAL RIVESTIMENTO DI METALLI ED ALTRI MATERIALI; IDROMETALLURGIA NON FERROSA</t>
  </si>
  <si>
    <t>OLI ESAURITI E RESIDUI DI COMBUSTIBILI LIQUIDI ( TARNNE OLI COMMESTIBILI ED OLI DI CUI AI CAPITOLI 05,  12, 19 )</t>
  </si>
  <si>
    <t>Rifiuti prodotti da agricoltura, orticoltura, acquacoltura, selvicoltura, caccia e pesca</t>
  </si>
  <si>
    <t>Rifiuti della preparazione e del trattamento di frutta, verdura, cereali, oli alimentari, cacao, caffè, tè e tabacco; della produzione di conserve alimentari; della produzione di lievito ed estratto di lievito; della preparazione e fermentazione di melassa</t>
  </si>
  <si>
    <t>Rifiuti dell'industria lattiero-casearia</t>
  </si>
  <si>
    <t>Rifiuti dell'industria dolciaria e della panificazione</t>
  </si>
  <si>
    <t>Rifiuti della produzione di bevande alcoliche ed analcoliche (tranne caffè, tè e cacao)</t>
  </si>
  <si>
    <t>Rifiuti della lavorazione del legno e della produzione di pannelli e mobili</t>
  </si>
  <si>
    <t>Rifiuti della produzione, formulazione, fornitura ed uso di acidi</t>
  </si>
  <si>
    <t>Rifiuti della produzione, formulazione, fornitura ed uso di sali, loro soluzioni e ossidi metallici</t>
  </si>
  <si>
    <t>Rifiuti contenenti metalli, diversi da quelli di cui alla voce 06 03</t>
  </si>
  <si>
    <t>Rifiuti di processi chimici inorganici non specificati altrimenti</t>
  </si>
  <si>
    <t>Rifiuti della produzione, formulazione, fornitura ed uso di prodotti chimici organici di base</t>
  </si>
  <si>
    <t>Rifiuti della produzione, formulazione, fornitura ed uso (PFFU) di plastiche, gomme sintetiche e fibre artificiali</t>
  </si>
  <si>
    <t>Rifiuti della produzione, formulazione, fornitura ed uso di inchiostri per stampa</t>
  </si>
  <si>
    <t>Rifiuti della produzione, formulazione, fornitura ed uso di adesivi e sigillanti (inclusi i prodotti impermeabilizzanti)</t>
  </si>
  <si>
    <t>Rifiuti dell'industria fotografica</t>
  </si>
  <si>
    <t>Rifiuti prodotti da centrali termiche ed altri impianti termici (tranne 19)</t>
  </si>
  <si>
    <t>Rifiuti della metallurgia termica dell'alluminio</t>
  </si>
  <si>
    <t>Rifiuti della metallurgia termica del rame</t>
  </si>
  <si>
    <t>Rifiuti della metallurgia termica di argento, oro e platino</t>
  </si>
  <si>
    <t>Rifiuti della fusione di materiali ferrosi</t>
  </si>
  <si>
    <t>Rifiuti prodotti dal trattamento e ricopertura di metalli (ad esempio, processi galvanici, zincatura, decapaggio, pulitura elettrolitica, fosfatazione, sgrassaggio con alcali, anodizzazione)</t>
  </si>
  <si>
    <t>Rifiuti prodotti da processi di galvanizzazione a caldo</t>
  </si>
  <si>
    <t>Rifiuti prodotti dalla lavorazione e dal trattamento fisico e meccanico superficiale di metalli e plastiche</t>
  </si>
  <si>
    <t>Rifiuti prodotti da processi di sgrassatura ad acqua e vapore (tranne 11)</t>
  </si>
  <si>
    <t>Scarti di oli per circuiti idraulici</t>
  </si>
  <si>
    <t>Scarti di olio motore, olio per ingranaggi e oli lubrificanti</t>
  </si>
  <si>
    <t>Oli isolanti e termoconduttori di scarto</t>
  </si>
  <si>
    <t>Prodotti di separazione olio/acqua</t>
  </si>
  <si>
    <t>Rifiuti di carburanti liquidi</t>
  </si>
  <si>
    <t>Rifiuti di oli non specificati altrimenti</t>
  </si>
  <si>
    <t>Solventi organici, refrigeranti e propellenti di schiuma/aerosol di scarto</t>
  </si>
  <si>
    <t>Imballaggi (compresi i rifiuti urbani di imballaggio oggetto di raccolta differenziata)</t>
  </si>
  <si>
    <t>Assorbenti, materiali filtranti, stracci e indumenti protettivi</t>
  </si>
  <si>
    <t>Veicoli fuori uso appartenenti a diversi modi di trasporto (comprese le macchine mobili non stradali) e rifiuti prodotti dallo smantellamento di veicoli fuori uso e dalla manutenzione di veicoli (tranne 13, 14, 16 06 e 16 08)</t>
  </si>
  <si>
    <t>Scarti provenienti da apparecchiature elettriche ed elettroniche</t>
  </si>
  <si>
    <t>Gas in contenitori a pressione e prodotti chimici di scarto</t>
  </si>
  <si>
    <t>Batterie ed accumulatori</t>
  </si>
  <si>
    <t>Rifiuti della pulizia di serbatoi per trasporto e stoccaggio e di fusti (tranne 05 e 13)</t>
  </si>
  <si>
    <t>Catalizzatori esauriti</t>
  </si>
  <si>
    <t>Rifiuti liquidi acquosi destinati ad essere trattati fuori sito</t>
  </si>
  <si>
    <t>Scarti di rivestimenti e materiali refrattari</t>
  </si>
  <si>
    <t>Cemento, mattoni, mattonelle e ceramiche</t>
  </si>
  <si>
    <t>Legno, vetro e plastica</t>
  </si>
  <si>
    <t>Miscele bituminose, catrame di carbone e prodotti contenenti catrame</t>
  </si>
  <si>
    <t>Metalli (incluse le loro leghe)</t>
  </si>
  <si>
    <t>Terra (compreso il terreno proveniente da siti contaminati), rocce e fanghi di dragaggio</t>
  </si>
  <si>
    <t>Mteriali isolanti e materiali da costruzione contenenti amianto</t>
  </si>
  <si>
    <t>Altri rifiuti dell'attività di costruzione e demolizione</t>
  </si>
  <si>
    <t>Rifiuti dei reparti di maternità e rifiuti legati a diagnosi, trattamento e prevenzione delle malattie negli esseri umani</t>
  </si>
  <si>
    <t>Rifiuti legati alle attività di ricerca e diagnosi, trattamento e prevenzione delle malattie negli animali</t>
  </si>
  <si>
    <t>Rifiuti da incenerimento o pirolisi di rifiuti</t>
  </si>
  <si>
    <t>Rifiuti prodotti dagli impianti per il trattamento delle acque reflue, non specificati altrimenti</t>
  </si>
  <si>
    <t>Rifiuti prodotti dalla potabilizzazione dell'acqua o dalla sua preparazione per uso industriale</t>
  </si>
  <si>
    <t>Rifiuti prodotti da operazioni di frantumazione di rifiuti contenenti metallo</t>
  </si>
  <si>
    <t>Rifiuti prodotti dalla rigenerazione dell'olio</t>
  </si>
  <si>
    <t>Rifiuti prodotti dal trattamento meccanico dei rifiuti (ad esempio selezione, triturazione, compattazione, riduzione in pellet) non specificati altrimenti</t>
  </si>
  <si>
    <t>Rifiuti prodotti dalle operazioni di bonifica di terreni e risanamento delle acque di falda</t>
  </si>
  <si>
    <t>Frazioni oggetto di raccolta differenziata (tranne 15 01 00)</t>
  </si>
  <si>
    <t>Altri rifiuti urbani</t>
  </si>
  <si>
    <t>pneumatici fuori uso</t>
  </si>
  <si>
    <t>S,SP</t>
  </si>
  <si>
    <t>rifiuti misti dell’attività di costruzione e demolizione, diversi da quelli di cui alla voce 17.09.01*; 17.09.02*; 17.09.03*</t>
  </si>
  <si>
    <t>Rifiuti metallici</t>
  </si>
  <si>
    <t>Rifiuti della preparazione e del trattamento di carne, pesce ed altri alimenti di origine animale</t>
  </si>
  <si>
    <t>Pitture e vernici di scarto, contenenti solventi organici o altre sostanze pericolose</t>
  </si>
  <si>
    <t>Rifiuti della produzione, formulazione, fornitura ed uso e della rimozione di pitture e vernici</t>
  </si>
  <si>
    <t>Pitture e vernici di scarto, diverse da quelle di cui alla voce 08 01 11</t>
  </si>
  <si>
    <t>Rifiuti dell'industria del ferro e dell'acciaio</t>
  </si>
  <si>
    <t>Fanghi e residui di filtrazione prodotti dal trattamento dei fumi, diversi da quelli di cui alla voce 10 02 13</t>
  </si>
  <si>
    <t>Rifiuti non specificati altrimenti</t>
  </si>
  <si>
    <t>rifiuti della metallurgia termica di altri minerali non ferrosi</t>
  </si>
  <si>
    <t>Frammenti di anodi</t>
  </si>
  <si>
    <t>S/FM/FP</t>
  </si>
  <si>
    <t>Imballaggi metallici contenenti matrici solide porose pericolose (ad esempio amianto), compresi i contenitori a pressione vuoti</t>
  </si>
  <si>
    <t>S/SP/L/FM/FP</t>
  </si>
  <si>
    <t>materiali da costruzione a base di gesso</t>
  </si>
  <si>
    <t>Rifiuti biodegradabili</t>
  </si>
  <si>
    <t>rifiuti prodotti da giardini e parchi (inclusi i rifiuti provenienti da cimiteri)</t>
  </si>
  <si>
    <t>S/L/FM/FP</t>
  </si>
  <si>
    <r>
      <t xml:space="preserve">SP / </t>
    </r>
    <r>
      <rPr>
        <b/>
        <sz val="11"/>
        <color rgb="FFFF0000"/>
        <rFont val="Calibri"/>
        <family val="2"/>
        <scheme val="minor"/>
      </rPr>
      <t>S</t>
    </r>
  </si>
  <si>
    <r>
      <rPr>
        <b/>
        <sz val="11"/>
        <rFont val="Calibri"/>
        <family val="2"/>
        <scheme val="minor"/>
      </rPr>
      <t xml:space="preserve">OP: </t>
    </r>
    <r>
      <rPr>
        <b/>
        <sz val="11"/>
        <color rgb="FFFF0000"/>
        <rFont val="Calibri"/>
        <family val="2"/>
        <scheme val="minor"/>
      </rPr>
      <t>R13</t>
    </r>
  </si>
  <si>
    <r>
      <rPr>
        <b/>
        <sz val="11"/>
        <rFont val="Calibri"/>
        <family val="2"/>
        <scheme val="minor"/>
      </rPr>
      <t xml:space="preserve">SF: </t>
    </r>
    <r>
      <rPr>
        <b/>
        <sz val="11"/>
        <color rgb="FFFF0000"/>
        <rFont val="Calibri"/>
        <family val="2"/>
        <scheme val="minor"/>
      </rPr>
      <t>S</t>
    </r>
  </si>
  <si>
    <t>S/SP/FM/FP</t>
  </si>
  <si>
    <t>L/FM/FP</t>
  </si>
  <si>
    <t>L/S</t>
  </si>
  <si>
    <t>Minime</t>
  </si>
  <si>
    <t>Scarti di tessuti vegetali</t>
  </si>
  <si>
    <t>Fanghi da operazioni di lavaggio e pulizia</t>
  </si>
  <si>
    <t>Fanghi prodotti dal trattamento in loco degli effluenti</t>
  </si>
  <si>
    <t>Fanghi prodotti da operazioni di lavaggio, pulizia, sbucciatura, centrifugazione e separazione di componenti</t>
  </si>
  <si>
    <t>Terriccio residuo delle operazioni di pulizia e lavaggio delle barbabietole</t>
  </si>
  <si>
    <t>Carbonato di calcio fuori specifica</t>
  </si>
  <si>
    <t>Rifiuti prodotti dai trattamenti chimici</t>
  </si>
  <si>
    <t>segatura, trucioli, residui di taglio, legno, pannelli di truciolare e piallacci contenenti sostanze pericolose</t>
  </si>
  <si>
    <t>Scarti di corteccia e legno (rif. Lavorazione legno)</t>
  </si>
  <si>
    <t>Fanghi di recupero dei bagni di macerazione (green liquor)</t>
  </si>
  <si>
    <t>Rifiuti (tessili) delle operazioni di confezionamento e finitura</t>
  </si>
  <si>
    <t>Rifiuti  (tessili) non specificati altrimenti</t>
  </si>
  <si>
    <t>Rifiuti da materiali compositi (fibre impregnate, elastomeri, plastomeri)</t>
  </si>
  <si>
    <t>Fanghi prodotti dal trattamento in loco degli effluenti, diversi da quelli di cui alla voce 04 02 19</t>
  </si>
  <si>
    <t>Rifiuti da fibre tessili lavorate</t>
  </si>
  <si>
    <t>morchie depositate sul fondo dei serbatoi</t>
  </si>
  <si>
    <t>fanghi oleosi prodotti dalla manutenzione di impianti e apparecchiature</t>
  </si>
  <si>
    <t>altri catrami</t>
  </si>
  <si>
    <t>fanghi prodotti dal trattamento in loco degli effluenti, contenenti sostanze pericolose</t>
  </si>
  <si>
    <t>fanghi prodotti dal trattamento in loco degli effluenti, diversi da quelli di cui alla voce 05 01 10</t>
  </si>
  <si>
    <t>acido cloridrico</t>
  </si>
  <si>
    <t>acido fluoridrico</t>
  </si>
  <si>
    <t>acido fosforico e fosforoso</t>
  </si>
  <si>
    <t>acido nitrico e acido nitroso</t>
  </si>
  <si>
    <t>altri acidi</t>
  </si>
  <si>
    <t>idrossido di calcio</t>
  </si>
  <si>
    <t>idrossido di sodio e di potassio</t>
  </si>
  <si>
    <t>altre basi</t>
  </si>
  <si>
    <t>sali e loro soluzioni, diversi da quelli di cui alle voci 06 03 11 e 06 03 14</t>
  </si>
  <si>
    <t>rifiuti contenenti altri metalli pesanti</t>
  </si>
  <si>
    <t>carbone attivato dalla produzione di cloro</t>
  </si>
  <si>
    <t>prodotti fitosanitari, agenti conservativi del legno ed altri biocidi inorganici</t>
  </si>
  <si>
    <t>soluzioni acquose di lavaggio ed acque madri</t>
  </si>
  <si>
    <t>solventi organici alogenati, soluzioni di lavaggio ed acque madri</t>
  </si>
  <si>
    <t>fanghi prodotti dal trattamento in loco degli effluenti, diversi da quelli di cui alla voce 07 01 12</t>
  </si>
  <si>
    <t> solventi organici alogenati, soluzioni di lavaggio ed acque madri</t>
  </si>
  <si>
    <t>altri solventi organici, soluzioni di lavaggio ed acque madri</t>
  </si>
  <si>
    <t>altri residui di filtrazione e assorbenti esauriti</t>
  </si>
  <si>
    <t>fanghi prodotti dal trattamento in loco degli effluenti, diversi da quelli di cui alla voce 07 02 12</t>
  </si>
  <si>
    <t>Rifiuti prodotti da additivi, diversi da quelli di cui alla voce 07 02 14</t>
  </si>
  <si>
    <t>fanghi prodotti dal trattamento in loco degli effluenti, diversi da quelli di cui alla voce 07 03 12</t>
  </si>
  <si>
    <t> altri solventi organici, soluzioni di lavaggio ed acque madri</t>
  </si>
  <si>
    <t>fanghi prodotti dal trattamento in loco degli effluenti, diversi da quelli di cui alla voce 07 04 12</t>
  </si>
  <si>
    <t>rifiuti solidi contenenti sostanze pericolose</t>
  </si>
  <si>
    <t>fanghi prodotti dal trattamento in loco degli effluenti, diversi da quelli di cui alla voce 07 05 12</t>
  </si>
  <si>
    <t>fanghi prodotti dal trattamento in loco degli effluenti, diversi da quelli di cui alla voce 07 06 12</t>
  </si>
  <si>
    <t> fanghi prodotti dal trattamento in loco degli effluenti, contenenti sostanze pericolose</t>
  </si>
  <si>
    <t>fanghi prodotti dal trattamento in loco degli effluenti, diversi da quelli di cui alla voce 07 07 12</t>
  </si>
  <si>
    <t> fanghi prodotti da pitture e vernici, contenenti solventi organici o altre sostanze pericolose</t>
  </si>
  <si>
    <t>fanghi acquosi contenenti pitture e vernici, contenenti solventi organici o altre sostanze pericolose</t>
  </si>
  <si>
    <t>fanghi prodotti dalla rimozione di pitture e vernici, contenenti solventi organici o altre sostanze pericolose</t>
  </si>
  <si>
    <t>sospensioni acquose contenenti pitture e vernici, contenenti solventi organici o altre sostanze pericolose</t>
  </si>
  <si>
    <t>residui di vernici o di sverniciatori</t>
  </si>
  <si>
    <t>polveri di scarto di rivestimenti</t>
  </si>
  <si>
    <t>SP</t>
  </si>
  <si>
    <t>Fanghi acquosi contenenti materiali ceramici</t>
  </si>
  <si>
    <t>scarti di inchiostro, contenenti sostanze pericolose</t>
  </si>
  <si>
    <t>Scarti di inchiostro, diversi da quelli di cui alla voce 08 03 12</t>
  </si>
  <si>
    <t>fanghi di inchiostro, contenenti sostanze pericolose</t>
  </si>
  <si>
    <t>fanghi di adesivi e sigillanti, contenenti solventi organici o altre sostanze pericolose</t>
  </si>
  <si>
    <t>fanghi acquosi contenenti adesivi e sigillanti, contenenti solventi organici o altre sostanze pericolose</t>
  </si>
  <si>
    <t>rifiuti liquidi acquosi contenenti adesivi e sigillanti, contenenti solventi organici o altre sostanze pericolose</t>
  </si>
  <si>
    <t>soluzioni fissative</t>
  </si>
  <si>
    <t>soluzioni di sbianca e soluzioni di sbianca-fissaggio</t>
  </si>
  <si>
    <t>macchine fotografiche monouso contenenti batterie incluse nelle voci 16 06 01, 16 06 02 o 16 06 03</t>
  </si>
  <si>
    <t>ceneri leggere prodotte da idrocarburi emulsionati usati come carburante</t>
  </si>
  <si>
    <t>ceneri pesanti, scorie e polveri di caldaia prodotte dal coincenerimento, contenenti sostanze pericolose</t>
  </si>
  <si>
    <t>fanghi acquosi da operazioni di pulizia caldaie, contenenti sostanze pericolose</t>
  </si>
  <si>
    <t>fanghi acquosi da operazioni di pulizia caldaie, diversi da quelli di cui alla voce 10 01 23</t>
  </si>
  <si>
    <t>Sabbie dei reattori a letto fluidizzato</t>
  </si>
  <si>
    <t>rifiuti del trattamento delle scorie</t>
  </si>
  <si>
    <t>scorie non trattate</t>
  </si>
  <si>
    <t>Altri fanghi e residui di filtrazione</t>
  </si>
  <si>
    <t>schiumature diverse da quelle di cui alla voce 10 03 16</t>
  </si>
  <si>
    <t>Altre polveri e particolati (comprese quelle prodotte da mulini a palle), diverse da quelle di cui alla voce 10 03 21</t>
  </si>
  <si>
    <t>Rifiuti prodotti dal trattamento dei fumi, diversi da quelli di cui alla voce 10 03 23</t>
  </si>
  <si>
    <t>Fanghi e residui di filtrazione prodotti dal trattamento dei fumi, diversi da quelli di cui alla voce 10 03 25</t>
  </si>
  <si>
    <t>altre polveri e particolato</t>
  </si>
  <si>
    <t>scorie e schiumature diverse da quelle di cui alla voce 10 05 10</t>
  </si>
  <si>
    <t>Altre polveri e particolato</t>
  </si>
  <si>
    <t>Fanghi e residui di filtrazione prodotti dal trattamento dei fumi</t>
  </si>
  <si>
    <t>polveri e particolato</t>
  </si>
  <si>
    <t>impurità e schiumature diverse da quelle di cui alla voce 10 08 10</t>
  </si>
  <si>
    <t>Fanghi e residui di filtrazione prodotti dal trattamento dei fumi, diversi da quelli di cui alla voce 10 08 17</t>
  </si>
  <si>
    <t>scorie di fusione</t>
  </si>
  <si>
    <t>Forme e anime da fonderia utilizzate, diverse da quelle di cui alla voce 10 10 07</t>
  </si>
  <si>
    <t>Altri particolati diversi da quelli di cui alla voce 10 10 11</t>
  </si>
  <si>
    <t>rifiuti di vetro in forma di particolato e polveri di vetro contenenti metalli pesanti (provenienti ad es. da tubi a raggi catodici)</t>
  </si>
  <si>
    <t>Rifiuti prodotti dal trattamento dei fumi, diversi da quelli di cui alla voce 10 11 15</t>
  </si>
  <si>
    <t>Fanghi e residui di filtrazione prodotti dal trattamento dei fumi, diversi da quelli di cui alla voce 10 11 17</t>
  </si>
  <si>
    <t>stampi di scarto</t>
  </si>
  <si>
    <t> scarti di ceramica, mattoni, mattonelle e materiali da costruzione (sottoposti a trattamento termico)</t>
  </si>
  <si>
    <t>Rifiuti solidi prodotti dal trattamento dei fumi, diversi da quelli di cui alla voce 10 12 09</t>
  </si>
  <si>
    <t>polveri e particolato (eccetto quelli delle voci 10 13 12 e 10 13 13)</t>
  </si>
  <si>
    <t>basi di decappaggio</t>
  </si>
  <si>
    <t>rifiuti di sgrassaggio contenenti sostanze pericolose</t>
  </si>
  <si>
    <t>oli minerali per macchinari, contenenti alogeni (eccetto emulsioni e soluzioni)</t>
  </si>
  <si>
    <t> emulsioni e soluzioni per macchinari, contenenti alogeni</t>
  </si>
  <si>
    <t>fanghi di lavorazione, contenenti sostanze pericolose</t>
  </si>
  <si>
    <t>oli per circuiti idraulici contenenti PCB (1)</t>
  </si>
  <si>
    <t>emulsioni clorurate</t>
  </si>
  <si>
    <t>oli sintetici isolanti e termoconduttori</t>
  </si>
  <si>
    <t>altri carburanti (comprese le miscele)</t>
  </si>
  <si>
    <t>fanghi o rifiuti solidi, contenenti solventi alogenati</t>
  </si>
  <si>
    <t>fanghi o rifiuti solidi, contenenti altri solventi</t>
  </si>
  <si>
    <t>rivestimenti e materiali refrattari a base di carbone provenienti dalle lavorazioni metallurgiche, contenenti sostanze pericolose</t>
  </si>
  <si>
    <t>Altri rivestimenti e materiali refrattari provenienti dalle lavorazioni metallurgiche, diversi da quelli di cui alla voce 16 11 03</t>
  </si>
  <si>
    <t>mattoni</t>
  </si>
  <si>
    <t>pietrisco per massicciate ferroviarie, contenente sostanze pericolose</t>
  </si>
  <si>
    <t>materiali da costruzione a base di gesso contaminati da sostanze pericolose</t>
  </si>
  <si>
    <t>rifiuti dell'attività di costruzione e demolizione, contenenti PCB (ad esempio sigillanti contenenti PCB, pavimentazioni a base di resina contenenti PCB, elementi stagni in vetro contenenti PCB, condensatori contenenti PCB)</t>
  </si>
  <si>
    <t>rifiuti che non devono essere raccolti e smaltiti applicando precauzioni particolari per evitare infezioni (es. bende, ingessature, lenzuola, indumenti monouso, assorbenti igienici)</t>
  </si>
  <si>
    <t>carbone attivo esaurito, impiegato per il trattamento dei fumi</t>
  </si>
  <si>
    <t>ceneri leggere, contenenti sostanze pericolose</t>
  </si>
  <si>
    <t>ceneri leggere, diverse da quelle di cui alla voce 19 01 13</t>
  </si>
  <si>
    <t>Polveri di caldaia, diverse da quelle di cui alla voce 19 01 15</t>
  </si>
  <si>
    <t>miscugli di rifiuti composti esclusivamente da rifiuti non pericolosi</t>
  </si>
  <si>
    <t>miscugli di rifiuti contenenti almeno un rifiuto pericoloso</t>
  </si>
  <si>
    <t>fanghi prodotti da trattamenti chimico-fisici, contenenti sostanze pericolose</t>
  </si>
  <si>
    <t>fanghi prodotti da trattamenti chimico-fisici, diversi da quelli di cui alla voce 19 02 06</t>
  </si>
  <si>
    <t>Rifiuti combustibili, diversi da quelli di cui alle voci 19 02 08 e 19 02 09</t>
  </si>
  <si>
    <t>altri rifiuti contenenti sostanze pericolose</t>
  </si>
  <si>
    <t>Rifiuti stabilizzati diversi da quelli di cui alla voce 19 03 04</t>
  </si>
  <si>
    <t>Rifiuti solidificati diversi da quelli di cui alla voce 19 03 06</t>
  </si>
  <si>
    <t>Rifiuti vetrificati</t>
  </si>
  <si>
    <t>Compost fuori specifica</t>
  </si>
  <si>
    <t>Percolato di discarica, diverso da quello di cui alla voce 19 07 02</t>
  </si>
  <si>
    <t>Fanghi prodotti dal trattamento delle acque reflue urbane</t>
  </si>
  <si>
    <t>Fanghi prodotti dal trattamento biologico delle acque reflue industriali, diversi da quelli di cui alla voce 19 08 11</t>
  </si>
  <si>
    <t>Fanghi prodotti dai processi di decarbonatazione</t>
  </si>
  <si>
    <t>Soluzioni e fanghi di rigenerazione delle resine a scambio ionico</t>
  </si>
  <si>
    <t>Fluff - frazione leggera e polveri, diversi da quelli di cui alla voce 19 10 03</t>
  </si>
  <si>
    <t>Altre frazioni, diverse da quelle di cui alla voce 19 10 05</t>
  </si>
  <si>
    <t>Fanghi prodotti dal trattamento in loco degli effluenti, diversi da quelli di cui alla voce 19 11 05</t>
  </si>
  <si>
    <t>legno contenente sostanze pericolose</t>
  </si>
  <si>
    <t>minerali (ad esempio sabbia, rocce)</t>
  </si>
  <si>
    <t>Rifiuti combustibili (CDR: combustibile derivato da rifiuti) (da trattamento meccanico dei rifiuti)</t>
  </si>
  <si>
    <t>altri rifiuti (compresi materiali misti) prodotti dal trattamento meccanico dei rifiuti, contenenti sostanze pericolose</t>
  </si>
  <si>
    <t>rifiuti solidi prodotti dalle operazioni di bonifica dei terreni, contenenti sostanze pericolose</t>
  </si>
  <si>
    <t>fanghi prodotti dalle operazioni di bonifica dei terreni, contenenti sostanze pericolose</t>
  </si>
  <si>
    <t>Fanghi prodotti dalle operazioni di bonifica dei terreni, diversi da quelli di cui alla voce 19 13 03</t>
  </si>
  <si>
    <t>fanghi prodotti dalle operazioni di risanamento delle acque di falda, contenenti sostanze pericolose</t>
  </si>
  <si>
    <t>fanghi prodotti dalle operazioni di risanamento delle acque di falda, diversi da quelli di cui alla voce 19 13 06</t>
  </si>
  <si>
    <t>solventi</t>
  </si>
  <si>
    <t>vernici, inchiostri, adesivi e resine contenenti sostanze pericolose</t>
  </si>
  <si>
    <t>Vernici, inchiostri, adesivi e resine diversi da quelli di cui alla voce 20 01 27</t>
  </si>
  <si>
    <t>detergenti contenenti sostanze pericolose</t>
  </si>
  <si>
    <t>Detergenti diversi da quelli di cui alla voce 20 01 29</t>
  </si>
  <si>
    <t>Medicinali diversi da quelli di cui alla voce 20 01 31</t>
  </si>
  <si>
    <t>Rifiuti prodotti dalla pulizia di camini e ciminiere</t>
  </si>
  <si>
    <t>Altre frazioni non specificate altrimenti</t>
  </si>
  <si>
    <t>Terra e roccia</t>
  </si>
  <si>
    <t>Altri rifiuti non biodegradabili</t>
  </si>
  <si>
    <t>Rifiuti urbani non specificati altrimenti</t>
  </si>
  <si>
    <t>Nr.
Carattere</t>
  </si>
  <si>
    <t>Dettaglio
INT.</t>
  </si>
  <si>
    <t>Rifiuti prodotti dalla raffinazione dello zucchero</t>
  </si>
  <si>
    <t>Rifiuti della produzione e della lavorazione di polpa, carta e cartone</t>
  </si>
  <si>
    <t>RIFIUTI DELLA LAVORAZIONE DI PELLI E PELLICCE, NONCHÉ DELL’INDUSTRIA TESSILE</t>
  </si>
  <si>
    <t>Rifiuti della lavorazione di pelli e pellicce</t>
  </si>
  <si>
    <t>Rifiuti dell’industria tessile</t>
  </si>
  <si>
    <t>RIFIUTI DELLA RAFFINAZIONE DEL PETROLIO, PURIFICAZIONE DEL GAS NATURALE E TRATTAMENTO PIROLITICO DEL CARBONE</t>
  </si>
  <si>
    <t>Rifiuti della raffinazione del petrolio</t>
  </si>
  <si>
    <t>Rifiuti prodotti dal trattamento pirolitico del carbone</t>
  </si>
  <si>
    <t>Rifiuti della produzione, formulazione, fornitura ed uso di basi</t>
  </si>
  <si>
    <t>Rifiuti della produzione, formulazione, fornitura ed uso di prodotti alogeni e dei processi chimici degli alogeni</t>
  </si>
  <si>
    <t>Rifiuti della produzione, formulazione, fornitura ed uso di coloranti e pigmenti organici (tranne 06 11)</t>
  </si>
  <si>
    <t>Rifiuti della produzione, formulazione, fornitura ed uso di prodotti fitosanitari (tranne 02 01 08 e 02 01 09), agenti conservativi del legno (tranne 03 02) ed altri biocidi organici</t>
  </si>
  <si>
    <t>Rifiuti della produzione, formulazione, fornitura ed uso di prodotti farmaceutici</t>
  </si>
  <si>
    <t>Rifiuti della produzione, formulazione, fornitura ed uso di grassi, lubrificanti, saponi, detergenti, disinfettanti e cosmetici</t>
  </si>
  <si>
    <t>Rifiuti della produzione, formulazione, fornitura ed uso di prodotti della chimica fine e di prodotti chimici non specificati altrimenti</t>
  </si>
  <si>
    <t>Rifiuti della produzione, formulazione, fornitura ed uso di altri rivestimenti (inclusi materiali ceramici)</t>
  </si>
  <si>
    <t>Rifiuti della metallurgia termica dello zinco</t>
  </si>
  <si>
    <t>Rifiuti della fusione di materiali non ferrosi</t>
  </si>
  <si>
    <t>Rifiuti prodotti da specifici trattamenti chimico-fisici di rifiuti industriali (comprese decromatazione, decianizzazione, neutralizzazione)</t>
  </si>
  <si>
    <t>Rifiuti stabilizzati/solidificati</t>
  </si>
  <si>
    <t>Rifiuti vetrificati e rifiuti di vetrificazione</t>
  </si>
  <si>
    <t>Rifiuti prodotti dal trattamento aerobico di rifiuti solidi</t>
  </si>
  <si>
    <t>Percolato di discarica</t>
  </si>
  <si>
    <t>Fluff - frazione leggera e polveri, contenenti sostanze pericolose</t>
  </si>
  <si>
    <t>Fanghi contenenti sostanze pericolose prodotti da altri trattamenti delle acque reflue industriali</t>
  </si>
  <si>
    <t>Fanghi prodotti da altri trattamenti delle acque reflue industriali, diversi da quelli di cui alla voce 19 08 14</t>
  </si>
  <si>
    <t xml:space="preserve">S/SP </t>
  </si>
  <si>
    <t>S (TERRE)/SP</t>
  </si>
  <si>
    <t>QUANTITATIVI RICETTIVI MASSIMI AUTORIZZATI
(TON)</t>
  </si>
  <si>
    <t>PPR</t>
  </si>
  <si>
    <t>PEDANE, FUSTI, BIG BAGS, BINS, IBC, CONTENITORI UTILIZZATI PER IMBALLAGGIO E/O LOGISTICA/TRASFERIMENTO MATERIALE IN LINEA DI PRODUZIONE</t>
  </si>
  <si>
    <t>PEDANE/PALLET</t>
  </si>
  <si>
    <t>FUSTI, CESTE</t>
  </si>
  <si>
    <t>IBC/PALLET COMPOSITI (PLASTICA/METALLO/LEGNO)</t>
  </si>
  <si>
    <t>FRIGORIFERI E CONDIZIONATORI</t>
  </si>
  <si>
    <t>MONITOR E TV PROFESSIONALI</t>
  </si>
  <si>
    <t>AEE PROFESSIONALI COMPRESI I PFV</t>
  </si>
  <si>
    <t>COMPONENTI DI AEE PROFESSIONALI COMPRESTI I PFV (AD ES. MOTORI, SCHEDE, CAVETTERIA, ECC)</t>
  </si>
  <si>
    <t>ES.TECNOLOGIA COSTITUTIVA:</t>
  </si>
  <si>
    <r>
      <t>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 xml:space="preserve">LCO: </t>
    </r>
    <r>
      <rPr>
        <b/>
        <sz val="9"/>
        <color rgb="FF000000"/>
        <rFont val="Calibri"/>
        <family val="2"/>
      </rPr>
      <t xml:space="preserve">Litio - Cobalto - Ossido </t>
    </r>
    <r>
      <rPr>
        <sz val="9"/>
        <color rgb="FF000000"/>
        <rFont val="Calibri"/>
        <family val="2"/>
      </rPr>
      <t>(LiCoO 2 )</t>
    </r>
  </si>
  <si>
    <r>
      <t>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 xml:space="preserve">LMO: </t>
    </r>
    <r>
      <rPr>
        <b/>
        <sz val="9"/>
        <color rgb="FF000000"/>
        <rFont val="Calibri"/>
        <family val="2"/>
      </rPr>
      <t>Litio - Manganese - Ossido </t>
    </r>
    <r>
      <rPr>
        <sz val="9"/>
        <color rgb="FF000000"/>
        <rFont val="Calibri"/>
        <family val="2"/>
      </rPr>
      <t>(LiMn 2 O 4 )</t>
    </r>
  </si>
  <si>
    <r>
      <t>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 xml:space="preserve">LFP: </t>
    </r>
    <r>
      <rPr>
        <b/>
        <sz val="9"/>
        <color rgb="FF000000"/>
        <rFont val="Calibri"/>
        <family val="2"/>
      </rPr>
      <t>Litio - Ferro - Fosfato </t>
    </r>
    <r>
      <rPr>
        <sz val="9"/>
        <color rgb="FF000000"/>
        <rFont val="Calibri"/>
        <family val="2"/>
      </rPr>
      <t>(LiFePO4)</t>
    </r>
  </si>
  <si>
    <r>
      <t>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 xml:space="preserve">NMC: </t>
    </r>
    <r>
      <rPr>
        <b/>
        <sz val="9"/>
        <color rgb="FF000000"/>
        <rFont val="Calibri"/>
        <family val="2"/>
      </rPr>
      <t>Nichel - Manganese - Cobalto </t>
    </r>
    <r>
      <rPr>
        <sz val="9"/>
        <color rgb="FF000000"/>
        <rFont val="Calibri"/>
        <family val="2"/>
      </rPr>
      <t>(LiNixMnyCozO2)</t>
    </r>
  </si>
  <si>
    <r>
      <t>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 xml:space="preserve">NCA: </t>
    </r>
    <r>
      <rPr>
        <b/>
        <sz val="9"/>
        <color rgb="FF000000"/>
        <rFont val="Calibri"/>
        <family val="2"/>
      </rPr>
      <t>Nichel - Cobalto - Alluminio </t>
    </r>
    <r>
      <rPr>
        <sz val="9"/>
        <color rgb="FF000000"/>
        <rFont val="Calibri"/>
        <family val="2"/>
      </rPr>
      <t>(LiNiCoAIO2)</t>
    </r>
  </si>
  <si>
    <r>
      <t>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 xml:space="preserve">LTO: </t>
    </r>
    <r>
      <rPr>
        <b/>
        <sz val="9"/>
        <color rgb="FF000000"/>
        <rFont val="Calibri"/>
        <family val="2"/>
      </rPr>
      <t>Litio titanato </t>
    </r>
    <r>
      <rPr>
        <sz val="9"/>
        <color rgb="FF000000"/>
        <rFont val="Calibri"/>
        <family val="2"/>
      </rPr>
      <t>(Li4Ti5O12)</t>
    </r>
  </si>
  <si>
    <t>BATTERIE AL LITIO ANCHE PROVENIENTI DA REVAMPING CAMPI PANNELLI FTV, O ANCHE DI TIPO INDUSTRIALE (AD ES.: BATTERIE DI AUTOTRAZIONE, POTENZA, DI GENERAZIONE ENERGIA, ACCUMULO, PROPULSIONE, ECC.). 
ES.TECNOLOGIA COSTITUTIVA:
-	LCO: Litio - Cobalto - Ossido (LiCoO 2 )
-	LMO: Litio - Manganese - Ossido (LiMn 2 O 4 )
-	LFP: Litio - Ferro - Fosfato (LiFePO4)
-	NMC: Nichel - Manganese - Cobal-to (LiNixMnyCozO2)
-	NCA: Nichel - Cobalto - Alluminio (LiNiCoAIO2)
-	LTO: Litio titanato (Li4Ti5O12)</t>
  </si>
  <si>
    <t>ABBIGLIAMENTO, ACCESSORI, TESSUTI E TAPPETI, SCARPE, CAPPELLI, ECC..</t>
  </si>
  <si>
    <t>MONITOR E TV</t>
  </si>
  <si>
    <t>AEE DOMESTICI COMPRESI I PFV</t>
  </si>
  <si>
    <t>MOBILI ARREDI , RETI, MATERASSI, DIVANI, POLTRONE, ARREDO GIARDINO, ECC...</t>
  </si>
  <si>
    <t>EER</t>
  </si>
  <si>
    <t>Elenco codici E.E.R. autorizzati - Glob Eco S.r.l. -</t>
  </si>
  <si>
    <t>Pericoloso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</si>
</sst>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0"/>
    <numFmt numFmtId="167" formatCode="0000"/>
    <numFmt numFmtId="168" formatCode="0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rgb="FF000000"/>
      <name val="Calibri"/>
      <family val="2"/>
    </font>
    <font>
      <sz val="7"/>
      <color rgb="FF000000"/>
      <name val="Times New Roman"/>
      <family val="1"/>
    </font>
    <font>
      <b/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4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4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43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43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9" fontId="0" fillId="0" borderId="0" xfId="2" applyFont="1" applyAlignment="1">
      <alignment wrapText="1"/>
    </xf>
    <xf numFmtId="0" fontId="0" fillId="0" borderId="0" xfId="0" applyAlignment="1">
      <alignment vertical="center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  <xf numFmtId="49" fontId="3" fillId="5" borderId="14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49" fontId="5" fillId="6" borderId="16" xfId="0" applyNumberFormat="1" applyFont="1" applyFill="1" applyBorder="1" applyAlignment="1">
      <alignment horizontal="left" vertical="center" indent="1"/>
    </xf>
    <xf numFmtId="164" fontId="5" fillId="6" borderId="16" xfId="1" applyNumberFormat="1" applyFont="1" applyFill="1" applyBorder="1" applyAlignment="1">
      <alignment horizontal="left" vertical="center" indent="1"/>
    </xf>
    <xf numFmtId="49" fontId="5" fillId="3" borderId="14" xfId="0" applyNumberFormat="1" applyFont="1" applyFill="1" applyBorder="1" applyAlignment="1">
      <alignment horizontal="left" vertical="center" indent="1"/>
    </xf>
    <xf numFmtId="164" fontId="5" fillId="3" borderId="14" xfId="1" applyNumberFormat="1" applyFont="1" applyFill="1" applyBorder="1" applyAlignment="1">
      <alignment horizontal="left" vertical="center" indent="1"/>
    </xf>
    <xf numFmtId="49" fontId="5" fillId="0" borderId="14" xfId="0" applyNumberFormat="1" applyFont="1" applyBorder="1" applyAlignment="1">
      <alignment horizontal="left" vertical="center" indent="1"/>
    </xf>
    <xf numFmtId="164" fontId="5" fillId="0" borderId="14" xfId="1" applyNumberFormat="1" applyFont="1" applyBorder="1" applyAlignment="1">
      <alignment horizontal="left" vertical="center" inden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0" fillId="6" borderId="16" xfId="0" applyFill="1" applyBorder="1" applyAlignment="1">
      <alignment vertical="center" wrapText="1"/>
    </xf>
    <xf numFmtId="164" fontId="0" fillId="6" borderId="20" xfId="1" applyNumberFormat="1" applyFont="1" applyFill="1" applyBorder="1" applyAlignment="1">
      <alignment vertical="center" wrapText="1"/>
    </xf>
    <xf numFmtId="164" fontId="0" fillId="6" borderId="22" xfId="1" applyNumberFormat="1" applyFont="1" applyFill="1" applyBorder="1" applyAlignment="1">
      <alignment vertical="center" wrapText="1"/>
    </xf>
    <xf numFmtId="164" fontId="0" fillId="3" borderId="22" xfId="1" applyNumberFormat="1" applyFont="1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164" fontId="0" fillId="7" borderId="20" xfId="1" applyNumberFormat="1" applyFont="1" applyFill="1" applyBorder="1" applyAlignment="1">
      <alignment vertical="center" wrapText="1"/>
    </xf>
    <xf numFmtId="164" fontId="0" fillId="7" borderId="22" xfId="1" applyNumberFormat="1" applyFont="1" applyFill="1" applyBorder="1" applyAlignment="1">
      <alignment vertical="center" wrapText="1"/>
    </xf>
    <xf numFmtId="164" fontId="0" fillId="0" borderId="22" xfId="1" applyNumberFormat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4" fontId="0" fillId="0" borderId="15" xfId="1" applyNumberFormat="1" applyFont="1" applyBorder="1" applyAlignment="1">
      <alignment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64" fontId="0" fillId="6" borderId="29" xfId="1" applyNumberFormat="1" applyFont="1" applyFill="1" applyBorder="1" applyAlignment="1">
      <alignment vertical="center"/>
    </xf>
    <xf numFmtId="164" fontId="0" fillId="6" borderId="30" xfId="1" applyNumberFormat="1" applyFont="1" applyFill="1" applyBorder="1" applyAlignment="1">
      <alignment vertical="center"/>
    </xf>
    <xf numFmtId="164" fontId="0" fillId="3" borderId="30" xfId="1" applyNumberFormat="1" applyFont="1" applyFill="1" applyBorder="1" applyAlignment="1">
      <alignment vertical="center"/>
    </xf>
    <xf numFmtId="164" fontId="0" fillId="3" borderId="28" xfId="1" applyNumberFormat="1" applyFont="1" applyFill="1" applyBorder="1" applyAlignment="1">
      <alignment vertical="center"/>
    </xf>
    <xf numFmtId="164" fontId="0" fillId="7" borderId="29" xfId="1" applyNumberFormat="1" applyFont="1" applyFill="1" applyBorder="1" applyAlignment="1">
      <alignment vertical="center"/>
    </xf>
    <xf numFmtId="164" fontId="0" fillId="7" borderId="30" xfId="1" applyNumberFormat="1" applyFont="1" applyFill="1" applyBorder="1" applyAlignment="1">
      <alignment vertical="center"/>
    </xf>
    <xf numFmtId="164" fontId="0" fillId="0" borderId="30" xfId="1" applyNumberFormat="1" applyFont="1" applyBorder="1" applyAlignment="1">
      <alignment vertical="center"/>
    </xf>
    <xf numFmtId="164" fontId="0" fillId="0" borderId="28" xfId="1" applyNumberFormat="1" applyFont="1" applyBorder="1" applyAlignment="1">
      <alignment vertical="center"/>
    </xf>
    <xf numFmtId="49" fontId="5" fillId="3" borderId="16" xfId="0" applyNumberFormat="1" applyFont="1" applyFill="1" applyBorder="1" applyAlignment="1">
      <alignment horizontal="left" vertical="center" indent="1"/>
    </xf>
    <xf numFmtId="164" fontId="5" fillId="3" borderId="16" xfId="1" applyNumberFormat="1" applyFont="1" applyFill="1" applyBorder="1" applyAlignment="1">
      <alignment horizontal="left" vertical="center" indent="1"/>
    </xf>
    <xf numFmtId="164" fontId="0" fillId="0" borderId="0" xfId="0" applyNumberFormat="1"/>
    <xf numFmtId="0" fontId="3" fillId="0" borderId="0" xfId="0" applyFont="1" applyAlignment="1">
      <alignment vertical="center"/>
    </xf>
    <xf numFmtId="165" fontId="3" fillId="0" borderId="34" xfId="1" applyNumberFormat="1" applyFont="1" applyBorder="1" applyAlignment="1">
      <alignment vertical="center" wrapText="1"/>
    </xf>
    <xf numFmtId="165" fontId="8" fillId="0" borderId="34" xfId="1" applyNumberFormat="1" applyFont="1" applyBorder="1" applyAlignment="1">
      <alignment vertical="center" wrapText="1"/>
    </xf>
    <xf numFmtId="0" fontId="3" fillId="0" borderId="26" xfId="1" applyNumberFormat="1" applyFont="1" applyBorder="1" applyAlignment="1">
      <alignment horizontal="center" vertical="center" wrapText="1"/>
    </xf>
    <xf numFmtId="0" fontId="7" fillId="0" borderId="26" xfId="1" applyNumberFormat="1" applyFont="1" applyBorder="1" applyAlignment="1">
      <alignment horizontal="center" vertical="center" wrapText="1"/>
    </xf>
    <xf numFmtId="9" fontId="7" fillId="0" borderId="26" xfId="2" applyFont="1" applyBorder="1" applyAlignment="1">
      <alignment horizontal="center" vertical="center" wrapText="1"/>
    </xf>
    <xf numFmtId="165" fontId="6" fillId="0" borderId="34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6" fontId="8" fillId="12" borderId="32" xfId="1" applyNumberFormat="1" applyFont="1" applyFill="1" applyBorder="1" applyAlignment="1">
      <alignment horizontal="center" vertical="center" wrapText="1"/>
    </xf>
    <xf numFmtId="167" fontId="3" fillId="13" borderId="3" xfId="0" applyNumberFormat="1" applyFont="1" applyFill="1" applyBorder="1" applyAlignment="1">
      <alignment horizontal="left" vertical="center"/>
    </xf>
    <xf numFmtId="167" fontId="3" fillId="13" borderId="3" xfId="0" applyNumberFormat="1" applyFont="1" applyFill="1" applyBorder="1" applyAlignment="1">
      <alignment horizontal="center" vertical="center"/>
    </xf>
    <xf numFmtId="167" fontId="3" fillId="13" borderId="32" xfId="1" applyNumberFormat="1" applyFont="1" applyFill="1" applyBorder="1" applyAlignment="1">
      <alignment horizontal="center" vertical="center" wrapText="1"/>
    </xf>
    <xf numFmtId="167" fontId="8" fillId="13" borderId="3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165" fontId="5" fillId="0" borderId="33" xfId="1" applyNumberFormat="1" applyFont="1" applyBorder="1" applyAlignment="1">
      <alignment vertical="center" wrapText="1"/>
    </xf>
    <xf numFmtId="165" fontId="6" fillId="0" borderId="33" xfId="1" applyNumberFormat="1" applyFont="1" applyBorder="1" applyAlignment="1">
      <alignment vertical="center" wrapText="1"/>
    </xf>
    <xf numFmtId="165" fontId="5" fillId="0" borderId="33" xfId="1" applyNumberFormat="1" applyFont="1" applyFill="1" applyBorder="1" applyAlignment="1">
      <alignment vertical="center" wrapText="1"/>
    </xf>
    <xf numFmtId="165" fontId="6" fillId="0" borderId="33" xfId="1" applyNumberFormat="1" applyFont="1" applyFill="1" applyBorder="1" applyAlignment="1">
      <alignment vertical="center" wrapText="1"/>
    </xf>
    <xf numFmtId="49" fontId="5" fillId="11" borderId="1" xfId="0" applyNumberFormat="1" applyFont="1" applyFill="1" applyBorder="1" applyAlignment="1">
      <alignment horizontal="center" vertical="center"/>
    </xf>
    <xf numFmtId="165" fontId="5" fillId="11" borderId="33" xfId="1" applyNumberFormat="1" applyFont="1" applyFill="1" applyBorder="1" applyAlignment="1">
      <alignment vertical="center" wrapText="1"/>
    </xf>
    <xf numFmtId="165" fontId="6" fillId="11" borderId="33" xfId="1" applyNumberFormat="1" applyFont="1" applyFill="1" applyBorder="1" applyAlignment="1">
      <alignment vertical="center" wrapText="1"/>
    </xf>
    <xf numFmtId="49" fontId="5" fillId="11" borderId="3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165" fontId="5" fillId="9" borderId="33" xfId="1" applyNumberFormat="1" applyFont="1" applyFill="1" applyBorder="1" applyAlignment="1">
      <alignment vertical="center" wrapText="1"/>
    </xf>
    <xf numFmtId="165" fontId="6" fillId="9" borderId="33" xfId="1" applyNumberFormat="1" applyFont="1" applyFill="1" applyBorder="1" applyAlignment="1">
      <alignment vertical="center" wrapText="1"/>
    </xf>
    <xf numFmtId="49" fontId="5" fillId="10" borderId="1" xfId="0" applyNumberFormat="1" applyFont="1" applyFill="1" applyBorder="1" applyAlignment="1">
      <alignment horizontal="center" vertical="center"/>
    </xf>
    <xf numFmtId="165" fontId="5" fillId="10" borderId="33" xfId="1" applyNumberFormat="1" applyFont="1" applyFill="1" applyBorder="1" applyAlignment="1">
      <alignment vertical="center" wrapText="1"/>
    </xf>
    <xf numFmtId="165" fontId="6" fillId="10" borderId="33" xfId="1" applyNumberFormat="1" applyFont="1" applyFill="1" applyBorder="1" applyAlignment="1">
      <alignment vertical="center" wrapText="1"/>
    </xf>
    <xf numFmtId="49" fontId="7" fillId="11" borderId="1" xfId="0" applyNumberFormat="1" applyFont="1" applyFill="1" applyBorder="1" applyAlignment="1">
      <alignment horizontal="left" vertical="center"/>
    </xf>
    <xf numFmtId="49" fontId="8" fillId="0" borderId="29" xfId="1" applyNumberFormat="1" applyFont="1" applyBorder="1" applyAlignment="1">
      <alignment horizontal="center" vertical="center" wrapText="1"/>
    </xf>
    <xf numFmtId="44" fontId="0" fillId="0" borderId="0" xfId="3" applyFont="1" applyAlignment="1">
      <alignment wrapText="1"/>
    </xf>
    <xf numFmtId="44" fontId="0" fillId="0" borderId="0" xfId="3" applyFont="1" applyAlignment="1">
      <alignment vertical="center" wrapText="1"/>
    </xf>
    <xf numFmtId="44" fontId="3" fillId="0" borderId="0" xfId="3" applyFont="1" applyAlignment="1">
      <alignment horizontal="center" wrapText="1"/>
    </xf>
    <xf numFmtId="0" fontId="3" fillId="0" borderId="0" xfId="0" applyFont="1" applyAlignment="1">
      <alignment horizontal="center" wrapText="1"/>
    </xf>
    <xf numFmtId="165" fontId="3" fillId="8" borderId="31" xfId="1" applyNumberFormat="1" applyFont="1" applyFill="1" applyBorder="1" applyAlignment="1">
      <alignment horizontal="center" vertical="center" wrapText="1"/>
    </xf>
    <xf numFmtId="165" fontId="8" fillId="2" borderId="3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5" fontId="10" fillId="14" borderId="33" xfId="1" applyNumberFormat="1" applyFont="1" applyFill="1" applyBorder="1" applyAlignment="1">
      <alignment vertical="center" wrapText="1"/>
    </xf>
    <xf numFmtId="49" fontId="10" fillId="14" borderId="1" xfId="0" applyNumberFormat="1" applyFont="1" applyFill="1" applyBorder="1" applyAlignment="1">
      <alignment horizontal="center" vertical="center"/>
    </xf>
    <xf numFmtId="49" fontId="11" fillId="14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5" fontId="1" fillId="0" borderId="34" xfId="1" applyNumberFormat="1" applyFont="1" applyFill="1" applyBorder="1" applyAlignment="1">
      <alignment vertical="center" wrapText="1"/>
    </xf>
    <xf numFmtId="165" fontId="1" fillId="0" borderId="0" xfId="1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7" fillId="11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8" fontId="8" fillId="0" borderId="35" xfId="0" applyNumberFormat="1" applyFont="1" applyBorder="1" applyAlignment="1">
      <alignment horizontal="right" vertical="center"/>
    </xf>
    <xf numFmtId="167" fontId="3" fillId="13" borderId="3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7" fillId="11" borderId="1" xfId="0" applyNumberFormat="1" applyFont="1" applyFill="1" applyBorder="1" applyAlignment="1">
      <alignment horizontal="right" vertical="center"/>
    </xf>
    <xf numFmtId="49" fontId="7" fillId="11" borderId="3" xfId="0" applyNumberFormat="1" applyFont="1" applyFill="1" applyBorder="1" applyAlignment="1">
      <alignment horizontal="right" vertical="center"/>
    </xf>
    <xf numFmtId="49" fontId="5" fillId="9" borderId="1" xfId="0" applyNumberFormat="1" applyFont="1" applyFill="1" applyBorder="1" applyAlignment="1">
      <alignment horizontal="right" vertical="center"/>
    </xf>
    <xf numFmtId="49" fontId="5" fillId="10" borderId="1" xfId="0" applyNumberFormat="1" applyFont="1" applyFill="1" applyBorder="1" applyAlignment="1">
      <alignment horizontal="right" vertical="center"/>
    </xf>
    <xf numFmtId="49" fontId="11" fillId="14" borderId="1" xfId="0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166" fontId="3" fillId="0" borderId="37" xfId="0" applyNumberFormat="1" applyFont="1" applyBorder="1" applyAlignment="1">
      <alignment horizontal="right" vertical="center"/>
    </xf>
    <xf numFmtId="167" fontId="3" fillId="0" borderId="37" xfId="0" applyNumberFormat="1" applyFont="1" applyBorder="1" applyAlignment="1">
      <alignment horizontal="right" vertical="center"/>
    </xf>
    <xf numFmtId="49" fontId="5" fillId="0" borderId="37" xfId="0" applyNumberFormat="1" applyFont="1" applyBorder="1" applyAlignment="1">
      <alignment horizontal="right" vertical="center"/>
    </xf>
    <xf numFmtId="49" fontId="7" fillId="0" borderId="37" xfId="0" applyNumberFormat="1" applyFont="1" applyBorder="1" applyAlignment="1">
      <alignment horizontal="right" vertical="center"/>
    </xf>
    <xf numFmtId="49" fontId="11" fillId="0" borderId="37" xfId="0" applyNumberFormat="1" applyFont="1" applyBorder="1" applyAlignment="1">
      <alignment horizontal="right" vertical="center"/>
    </xf>
    <xf numFmtId="49" fontId="3" fillId="0" borderId="37" xfId="0" applyNumberFormat="1" applyFont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right" vertical="center"/>
    </xf>
    <xf numFmtId="167" fontId="3" fillId="13" borderId="1" xfId="0" applyNumberFormat="1" applyFont="1" applyFill="1" applyBorder="1" applyAlignment="1">
      <alignment horizontal="right" vertical="center"/>
    </xf>
    <xf numFmtId="49" fontId="11" fillId="14" borderId="3" xfId="0" applyNumberFormat="1" applyFont="1" applyFill="1" applyBorder="1" applyAlignment="1">
      <alignment horizontal="right" vertical="center"/>
    </xf>
    <xf numFmtId="49" fontId="5" fillId="10" borderId="3" xfId="0" applyNumberFormat="1" applyFont="1" applyFill="1" applyBorder="1" applyAlignment="1">
      <alignment horizontal="right" vertical="center"/>
    </xf>
    <xf numFmtId="168" fontId="11" fillId="14" borderId="3" xfId="0" applyNumberFormat="1" applyFont="1" applyFill="1" applyBorder="1" applyAlignment="1">
      <alignment horizontal="right" vertical="center"/>
    </xf>
    <xf numFmtId="167" fontId="3" fillId="13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49" fontId="11" fillId="14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10" borderId="3" xfId="0" applyNumberFormat="1" applyFont="1" applyFill="1" applyBorder="1" applyAlignment="1">
      <alignment horizontal="center" vertical="center"/>
    </xf>
    <xf numFmtId="49" fontId="10" fillId="14" borderId="3" xfId="0" applyNumberFormat="1" applyFont="1" applyFill="1" applyBorder="1" applyAlignment="1">
      <alignment horizontal="center" vertical="center"/>
    </xf>
    <xf numFmtId="165" fontId="5" fillId="0" borderId="32" xfId="1" applyNumberFormat="1" applyFont="1" applyFill="1" applyBorder="1" applyAlignment="1">
      <alignment vertical="center" wrapText="1"/>
    </xf>
    <xf numFmtId="167" fontId="3" fillId="13" borderId="33" xfId="1" applyNumberFormat="1" applyFont="1" applyFill="1" applyBorder="1" applyAlignment="1">
      <alignment horizontal="center" vertical="center" wrapText="1"/>
    </xf>
    <xf numFmtId="165" fontId="5" fillId="11" borderId="32" xfId="1" applyNumberFormat="1" applyFont="1" applyFill="1" applyBorder="1" applyAlignment="1">
      <alignment vertical="center" wrapText="1"/>
    </xf>
    <xf numFmtId="165" fontId="10" fillId="14" borderId="32" xfId="1" applyNumberFormat="1" applyFont="1" applyFill="1" applyBorder="1" applyAlignment="1">
      <alignment vertical="center" wrapText="1"/>
    </xf>
    <xf numFmtId="165" fontId="5" fillId="10" borderId="32" xfId="1" applyNumberFormat="1" applyFont="1" applyFill="1" applyBorder="1" applyAlignment="1">
      <alignment vertical="center" wrapText="1"/>
    </xf>
    <xf numFmtId="165" fontId="5" fillId="0" borderId="32" xfId="1" applyNumberFormat="1" applyFont="1" applyBorder="1" applyAlignment="1">
      <alignment vertical="center" wrapText="1"/>
    </xf>
    <xf numFmtId="165" fontId="6" fillId="0" borderId="32" xfId="1" applyNumberFormat="1" applyFont="1" applyFill="1" applyBorder="1" applyAlignment="1">
      <alignment vertical="center" wrapText="1"/>
    </xf>
    <xf numFmtId="167" fontId="8" fillId="13" borderId="33" xfId="1" applyNumberFormat="1" applyFont="1" applyFill="1" applyBorder="1" applyAlignment="1">
      <alignment horizontal="center" vertical="center" wrapText="1"/>
    </xf>
    <xf numFmtId="165" fontId="6" fillId="11" borderId="32" xfId="1" applyNumberFormat="1" applyFont="1" applyFill="1" applyBorder="1" applyAlignment="1">
      <alignment vertical="center" wrapText="1"/>
    </xf>
    <xf numFmtId="165" fontId="6" fillId="10" borderId="32" xfId="1" applyNumberFormat="1" applyFont="1" applyFill="1" applyBorder="1" applyAlignment="1">
      <alignment vertical="center" wrapText="1"/>
    </xf>
    <xf numFmtId="165" fontId="6" fillId="0" borderId="32" xfId="1" applyNumberFormat="1" applyFont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165" fontId="3" fillId="8" borderId="32" xfId="1" applyNumberFormat="1" applyFont="1" applyFill="1" applyBorder="1" applyAlignment="1">
      <alignment vertical="center" wrapText="1"/>
    </xf>
    <xf numFmtId="165" fontId="8" fillId="2" borderId="32" xfId="1" applyNumberFormat="1" applyFont="1" applyFill="1" applyBorder="1" applyAlignment="1">
      <alignment vertical="center" wrapText="1"/>
    </xf>
    <xf numFmtId="49" fontId="5" fillId="9" borderId="3" xfId="0" applyNumberFormat="1" applyFont="1" applyFill="1" applyBorder="1" applyAlignment="1">
      <alignment horizontal="right" vertical="center"/>
    </xf>
    <xf numFmtId="49" fontId="5" fillId="9" borderId="3" xfId="0" applyNumberFormat="1" applyFont="1" applyFill="1" applyBorder="1" applyAlignment="1">
      <alignment horizontal="center" vertical="center"/>
    </xf>
    <xf numFmtId="165" fontId="5" fillId="9" borderId="32" xfId="1" applyNumberFormat="1" applyFont="1" applyFill="1" applyBorder="1" applyAlignment="1">
      <alignment vertical="center" wrapText="1"/>
    </xf>
    <xf numFmtId="165" fontId="6" fillId="9" borderId="32" xfId="1" applyNumberFormat="1" applyFont="1" applyFill="1" applyBorder="1" applyAlignment="1">
      <alignment vertical="center" wrapText="1"/>
    </xf>
    <xf numFmtId="168" fontId="11" fillId="14" borderId="1" xfId="0" applyNumberFormat="1" applyFont="1" applyFill="1" applyBorder="1" applyAlignment="1">
      <alignment horizontal="right" vertical="center"/>
    </xf>
    <xf numFmtId="168" fontId="3" fillId="13" borderId="3" xfId="0" applyNumberFormat="1" applyFont="1" applyFill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8" fontId="7" fillId="11" borderId="3" xfId="0" applyNumberFormat="1" applyFont="1" applyFill="1" applyBorder="1" applyAlignment="1">
      <alignment horizontal="right" vertical="center"/>
    </xf>
    <xf numFmtId="168" fontId="3" fillId="13" borderId="1" xfId="0" applyNumberFormat="1" applyFont="1" applyFill="1" applyBorder="1" applyAlignment="1">
      <alignment horizontal="right" vertical="center"/>
    </xf>
    <xf numFmtId="168" fontId="7" fillId="11" borderId="1" xfId="0" applyNumberFormat="1" applyFont="1" applyFill="1" applyBorder="1" applyAlignment="1">
      <alignment horizontal="right" vertical="center"/>
    </xf>
    <xf numFmtId="168" fontId="5" fillId="0" borderId="3" xfId="0" applyNumberFormat="1" applyFon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7" fontId="3" fillId="13" borderId="1" xfId="0" applyNumberFormat="1" applyFont="1" applyFill="1" applyBorder="1" applyAlignment="1">
      <alignment horizontal="left" vertical="center"/>
    </xf>
    <xf numFmtId="166" fontId="8" fillId="0" borderId="37" xfId="0" applyNumberFormat="1" applyFont="1" applyBorder="1" applyAlignment="1">
      <alignment horizontal="right" vertical="center"/>
    </xf>
    <xf numFmtId="166" fontId="8" fillId="15" borderId="3" xfId="0" applyNumberFormat="1" applyFont="1" applyFill="1" applyBorder="1" applyAlignment="1">
      <alignment horizontal="right" vertical="center"/>
    </xf>
    <xf numFmtId="166" fontId="8" fillId="15" borderId="3" xfId="0" applyNumberFormat="1" applyFont="1" applyFill="1" applyBorder="1" applyAlignment="1">
      <alignment horizontal="left" vertical="center"/>
    </xf>
    <xf numFmtId="168" fontId="8" fillId="15" borderId="3" xfId="0" applyNumberFormat="1" applyFont="1" applyFill="1" applyBorder="1" applyAlignment="1">
      <alignment horizontal="right" vertical="center"/>
    </xf>
    <xf numFmtId="166" fontId="8" fillId="15" borderId="3" xfId="0" applyNumberFormat="1" applyFont="1" applyFill="1" applyBorder="1" applyAlignment="1">
      <alignment horizontal="center" vertical="center"/>
    </xf>
    <xf numFmtId="166" fontId="8" fillId="15" borderId="3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8" fillId="0" borderId="35" xfId="1" applyNumberFormat="1" applyFont="1" applyBorder="1" applyAlignment="1">
      <alignment horizontal="right" vertical="center"/>
    </xf>
    <xf numFmtId="164" fontId="8" fillId="15" borderId="3" xfId="1" applyNumberFormat="1" applyFont="1" applyFill="1" applyBorder="1" applyAlignment="1">
      <alignment horizontal="right" vertical="center"/>
    </xf>
    <xf numFmtId="164" fontId="3" fillId="13" borderId="3" xfId="1" applyNumberFormat="1" applyFont="1" applyFill="1" applyBorder="1" applyAlignment="1">
      <alignment horizontal="right" vertical="center"/>
    </xf>
    <xf numFmtId="164" fontId="11" fillId="14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7" fillId="11" borderId="3" xfId="1" applyNumberFormat="1" applyFont="1" applyFill="1" applyBorder="1" applyAlignment="1">
      <alignment horizontal="right" vertical="center"/>
    </xf>
    <xf numFmtId="164" fontId="3" fillId="13" borderId="1" xfId="1" applyNumberFormat="1" applyFont="1" applyFill="1" applyBorder="1" applyAlignment="1">
      <alignment horizontal="right" vertical="center"/>
    </xf>
    <xf numFmtId="164" fontId="11" fillId="14" borderId="3" xfId="1" applyNumberFormat="1" applyFont="1" applyFill="1" applyBorder="1" applyAlignment="1">
      <alignment horizontal="right" vertical="center"/>
    </xf>
    <xf numFmtId="164" fontId="7" fillId="11" borderId="1" xfId="1" applyNumberFormat="1" applyFont="1" applyFill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5" fillId="9" borderId="3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5" fillId="10" borderId="3" xfId="1" applyNumberFormat="1" applyFont="1" applyFill="1" applyBorder="1" applyAlignment="1">
      <alignment horizontal="right" vertical="center"/>
    </xf>
    <xf numFmtId="164" fontId="5" fillId="9" borderId="1" xfId="1" applyNumberFormat="1" applyFont="1" applyFill="1" applyBorder="1" applyAlignment="1">
      <alignment horizontal="right" vertical="center"/>
    </xf>
    <xf numFmtId="166" fontId="3" fillId="15" borderId="1" xfId="0" applyNumberFormat="1" applyFont="1" applyFill="1" applyBorder="1" applyAlignment="1">
      <alignment horizontal="right" vertical="center"/>
    </xf>
    <xf numFmtId="164" fontId="3" fillId="15" borderId="1" xfId="1" applyNumberFormat="1" applyFont="1" applyFill="1" applyBorder="1" applyAlignment="1">
      <alignment horizontal="right" vertical="center"/>
    </xf>
    <xf numFmtId="166" fontId="3" fillId="15" borderId="1" xfId="0" applyNumberFormat="1" applyFont="1" applyFill="1" applyBorder="1" applyAlignment="1">
      <alignment horizontal="left" vertical="center"/>
    </xf>
    <xf numFmtId="166" fontId="3" fillId="15" borderId="1" xfId="0" applyNumberFormat="1" applyFont="1" applyFill="1" applyBorder="1" applyAlignment="1">
      <alignment horizontal="center" vertical="center"/>
    </xf>
    <xf numFmtId="166" fontId="3" fillId="15" borderId="33" xfId="1" applyNumberFormat="1" applyFont="1" applyFill="1" applyBorder="1" applyAlignment="1">
      <alignment horizontal="center" vertical="center" wrapText="1"/>
    </xf>
    <xf numFmtId="166" fontId="8" fillId="15" borderId="33" xfId="1" applyNumberFormat="1" applyFont="1" applyFill="1" applyBorder="1" applyAlignment="1">
      <alignment horizontal="center" vertical="center" wrapText="1"/>
    </xf>
    <xf numFmtId="166" fontId="3" fillId="15" borderId="3" xfId="0" applyNumberFormat="1" applyFont="1" applyFill="1" applyBorder="1" applyAlignment="1">
      <alignment horizontal="right" vertical="center"/>
    </xf>
    <xf numFmtId="164" fontId="3" fillId="15" borderId="3" xfId="1" applyNumberFormat="1" applyFont="1" applyFill="1" applyBorder="1" applyAlignment="1">
      <alignment horizontal="right" vertical="center"/>
    </xf>
    <xf numFmtId="166" fontId="3" fillId="15" borderId="3" xfId="0" applyNumberFormat="1" applyFont="1" applyFill="1" applyBorder="1" applyAlignment="1">
      <alignment horizontal="left" vertical="center"/>
    </xf>
    <xf numFmtId="166" fontId="3" fillId="15" borderId="3" xfId="0" applyNumberFormat="1" applyFont="1" applyFill="1" applyBorder="1" applyAlignment="1">
      <alignment horizontal="center" vertical="center"/>
    </xf>
    <xf numFmtId="166" fontId="3" fillId="15" borderId="32" xfId="1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" fillId="13" borderId="3" xfId="0" applyFont="1" applyFill="1" applyBorder="1" applyAlignment="1">
      <alignment horizontal="right" vertical="center"/>
    </xf>
    <xf numFmtId="0" fontId="3" fillId="13" borderId="1" xfId="0" applyFont="1" applyFill="1" applyBorder="1" applyAlignment="1">
      <alignment horizontal="right" vertical="center"/>
    </xf>
    <xf numFmtId="49" fontId="3" fillId="0" borderId="37" xfId="0" applyNumberFormat="1" applyFont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8" fontId="8" fillId="15" borderId="3" xfId="0" applyNumberFormat="1" applyFont="1" applyFill="1" applyBorder="1" applyAlignment="1">
      <alignment horizontal="left" vertical="center"/>
    </xf>
    <xf numFmtId="168" fontId="3" fillId="13" borderId="3" xfId="0" applyNumberFormat="1" applyFont="1" applyFill="1" applyBorder="1" applyAlignment="1">
      <alignment horizontal="left" vertical="center"/>
    </xf>
    <xf numFmtId="168" fontId="11" fillId="14" borderId="1" xfId="0" applyNumberFormat="1" applyFont="1" applyFill="1" applyBorder="1" applyAlignment="1">
      <alignment horizontal="left" vertical="center"/>
    </xf>
    <xf numFmtId="168" fontId="12" fillId="0" borderId="1" xfId="0" applyNumberFormat="1" applyFont="1" applyBorder="1" applyAlignment="1">
      <alignment horizontal="left" vertical="center"/>
    </xf>
    <xf numFmtId="168" fontId="7" fillId="11" borderId="3" xfId="0" applyNumberFormat="1" applyFont="1" applyFill="1" applyBorder="1" applyAlignment="1">
      <alignment horizontal="left" vertical="center"/>
    </xf>
    <xf numFmtId="168" fontId="3" fillId="13" borderId="1" xfId="0" applyNumberFormat="1" applyFont="1" applyFill="1" applyBorder="1" applyAlignment="1">
      <alignment horizontal="left" vertical="center"/>
    </xf>
    <xf numFmtId="168" fontId="11" fillId="14" borderId="3" xfId="0" applyNumberFormat="1" applyFont="1" applyFill="1" applyBorder="1" applyAlignment="1">
      <alignment horizontal="left" vertical="center"/>
    </xf>
    <xf numFmtId="168" fontId="7" fillId="11" borderId="1" xfId="0" applyNumberFormat="1" applyFont="1" applyFill="1" applyBorder="1" applyAlignment="1">
      <alignment horizontal="left" vertical="center"/>
    </xf>
    <xf numFmtId="168" fontId="12" fillId="0" borderId="3" xfId="0" applyNumberFormat="1" applyFont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168" fontId="3" fillId="0" borderId="0" xfId="0" applyNumberFormat="1" applyFont="1" applyAlignment="1">
      <alignment horizontal="left" vertical="center"/>
    </xf>
    <xf numFmtId="168" fontId="8" fillId="15" borderId="3" xfId="0" applyNumberFormat="1" applyFont="1" applyFill="1" applyBorder="1" applyAlignment="1">
      <alignment vertical="center"/>
    </xf>
    <xf numFmtId="168" fontId="3" fillId="13" borderId="3" xfId="0" applyNumberFormat="1" applyFont="1" applyFill="1" applyBorder="1" applyAlignment="1">
      <alignment vertical="center"/>
    </xf>
    <xf numFmtId="168" fontId="11" fillId="14" borderId="1" xfId="0" applyNumberFormat="1" applyFont="1" applyFill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168" fontId="7" fillId="11" borderId="3" xfId="0" applyNumberFormat="1" applyFont="1" applyFill="1" applyBorder="1" applyAlignment="1">
      <alignment vertical="center"/>
    </xf>
    <xf numFmtId="168" fontId="3" fillId="13" borderId="1" xfId="0" applyNumberFormat="1" applyFont="1" applyFill="1" applyBorder="1" applyAlignment="1">
      <alignment vertical="center"/>
    </xf>
    <xf numFmtId="168" fontId="11" fillId="14" borderId="3" xfId="0" applyNumberFormat="1" applyFont="1" applyFill="1" applyBorder="1" applyAlignment="1">
      <alignment vertical="center"/>
    </xf>
    <xf numFmtId="168" fontId="7" fillId="11" borderId="1" xfId="0" applyNumberFormat="1" applyFont="1" applyFill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6" fontId="3" fillId="15" borderId="1" xfId="0" applyNumberFormat="1" applyFont="1" applyFill="1" applyBorder="1" applyAlignment="1">
      <alignment vertical="center"/>
    </xf>
    <xf numFmtId="167" fontId="3" fillId="13" borderId="3" xfId="0" applyNumberFormat="1" applyFont="1" applyFill="1" applyBorder="1" applyAlignment="1">
      <alignment vertical="center"/>
    </xf>
    <xf numFmtId="0" fontId="3" fillId="13" borderId="3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164" fontId="7" fillId="3" borderId="9" xfId="1" applyNumberFormat="1" applyFont="1" applyFill="1" applyBorder="1" applyAlignment="1">
      <alignment horizontal="left" vertical="center" indent="1"/>
    </xf>
    <xf numFmtId="164" fontId="7" fillId="3" borderId="17" xfId="1" applyNumberFormat="1" applyFont="1" applyFill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10" xfId="0" applyNumberFormat="1" applyFont="1" applyBorder="1" applyAlignment="1">
      <alignment horizontal="left" vertical="center" indent="1"/>
    </xf>
    <xf numFmtId="49" fontId="5" fillId="0" borderId="12" xfId="0" applyNumberFormat="1" applyFont="1" applyBorder="1" applyAlignment="1">
      <alignment horizontal="left" vertical="center" indent="1"/>
    </xf>
    <xf numFmtId="49" fontId="5" fillId="7" borderId="8" xfId="0" applyNumberFormat="1" applyFont="1" applyFill="1" applyBorder="1" applyAlignment="1">
      <alignment horizontal="left" vertical="center" wrapText="1" indent="1"/>
    </xf>
    <xf numFmtId="49" fontId="5" fillId="7" borderId="5" xfId="0" applyNumberFormat="1" applyFont="1" applyFill="1" applyBorder="1" applyAlignment="1">
      <alignment horizontal="left" vertical="center" indent="1"/>
    </xf>
    <xf numFmtId="164" fontId="5" fillId="7" borderId="8" xfId="1" applyNumberFormat="1" applyFont="1" applyFill="1" applyBorder="1" applyAlignment="1">
      <alignment horizontal="left" vertical="center" indent="1"/>
    </xf>
    <xf numFmtId="164" fontId="5" fillId="7" borderId="5" xfId="1" applyNumberFormat="1" applyFont="1" applyFill="1" applyBorder="1" applyAlignment="1">
      <alignment horizontal="left" vertical="center" indent="1"/>
    </xf>
    <xf numFmtId="164" fontId="7" fillId="0" borderId="9" xfId="1" applyNumberFormat="1" applyFont="1" applyBorder="1" applyAlignment="1">
      <alignment horizontal="left" vertical="center" indent="1"/>
    </xf>
    <xf numFmtId="164" fontId="7" fillId="0" borderId="18" xfId="1" applyNumberFormat="1" applyFont="1" applyBorder="1" applyAlignment="1">
      <alignment horizontal="left" vertical="center" indent="1"/>
    </xf>
    <xf numFmtId="164" fontId="7" fillId="0" borderId="17" xfId="1" applyNumberFormat="1" applyFont="1" applyBorder="1" applyAlignment="1">
      <alignment horizontal="left" vertical="center" indent="1"/>
    </xf>
    <xf numFmtId="164" fontId="5" fillId="3" borderId="9" xfId="1" applyNumberFormat="1" applyFont="1" applyFill="1" applyBorder="1" applyAlignment="1">
      <alignment horizontal="left" vertical="center" indent="1"/>
    </xf>
    <xf numFmtId="164" fontId="5" fillId="3" borderId="17" xfId="1" applyNumberFormat="1" applyFont="1" applyFill="1" applyBorder="1" applyAlignment="1">
      <alignment horizontal="left" vertical="center" indent="1"/>
    </xf>
    <xf numFmtId="164" fontId="5" fillId="0" borderId="9" xfId="1" applyNumberFormat="1" applyFont="1" applyBorder="1" applyAlignment="1">
      <alignment horizontal="left" vertical="center" indent="1"/>
    </xf>
    <xf numFmtId="164" fontId="5" fillId="0" borderId="18" xfId="1" applyNumberFormat="1" applyFont="1" applyBorder="1" applyAlignment="1">
      <alignment horizontal="left" vertical="center" indent="1"/>
    </xf>
    <xf numFmtId="164" fontId="5" fillId="0" borderId="17" xfId="1" applyNumberFormat="1" applyFont="1" applyBorder="1" applyAlignment="1">
      <alignment horizontal="left" vertical="center" inden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left" vertical="center" indent="1"/>
    </xf>
    <xf numFmtId="49" fontId="5" fillId="3" borderId="12" xfId="0" applyNumberFormat="1" applyFont="1" applyFill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wrapText="1" indent="1"/>
    </xf>
    <xf numFmtId="49" fontId="5" fillId="0" borderId="5" xfId="0" applyNumberFormat="1" applyFont="1" applyBorder="1" applyAlignment="1">
      <alignment horizontal="left" vertical="center" inden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5" fillId="0" borderId="8" xfId="1" applyNumberFormat="1" applyFont="1" applyBorder="1" applyAlignment="1">
      <alignment horizontal="left" vertical="center" indent="1"/>
    </xf>
    <xf numFmtId="164" fontId="5" fillId="0" borderId="5" xfId="1" applyNumberFormat="1" applyFont="1" applyBorder="1" applyAlignment="1">
      <alignment horizontal="left" vertical="center" indent="1"/>
    </xf>
    <xf numFmtId="168" fontId="8" fillId="0" borderId="35" xfId="0" applyNumberFormat="1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F99CC"/>
      <color rgb="FFFF66CC"/>
      <color rgb="FFFF9999"/>
      <color rgb="FFFF7C8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0382-1998-4352-919A-4402BB376FDB}">
  <dimension ref="B1:Q54"/>
  <sheetViews>
    <sheetView topLeftCell="A19" zoomScale="70" zoomScaleNormal="70" workbookViewId="0">
      <selection activeCell="D33" sqref="D33"/>
    </sheetView>
  </sheetViews>
  <sheetFormatPr defaultColWidth="9.15234375" defaultRowHeight="14.6" x14ac:dyDescent="0.4"/>
  <cols>
    <col min="1" max="1" width="9.15234375" style="1"/>
    <col min="2" max="6" width="23.15234375" style="1" customWidth="1"/>
    <col min="7" max="7" width="11.3046875" style="1" bestFit="1" customWidth="1"/>
    <col min="8" max="8" width="11.69140625" style="1" bestFit="1" customWidth="1"/>
    <col min="9" max="9" width="23.15234375" customWidth="1"/>
    <col min="10" max="11" width="9.15234375" style="1" customWidth="1"/>
    <col min="12" max="12" width="9.15234375" style="86"/>
    <col min="13" max="14" width="9.15234375" style="1"/>
    <col min="15" max="15" width="12.23046875" style="86" bestFit="1" customWidth="1"/>
    <col min="16" max="16" width="9.15234375" style="86"/>
    <col min="17" max="17" width="13.84375" style="86" bestFit="1" customWidth="1"/>
    <col min="18" max="16384" width="9.15234375" style="1"/>
  </cols>
  <sheetData>
    <row r="1" spans="2:9" ht="15" thickBot="1" x14ac:dyDescent="0.45"/>
    <row r="2" spans="2:9" ht="43.75" x14ac:dyDescent="0.4">
      <c r="B2" s="260" t="s">
        <v>142</v>
      </c>
      <c r="C2" s="263" t="s">
        <v>131</v>
      </c>
      <c r="D2" s="23" t="s">
        <v>132</v>
      </c>
      <c r="E2" s="23" t="s">
        <v>134</v>
      </c>
      <c r="F2" s="24" t="s">
        <v>136</v>
      </c>
    </row>
    <row r="3" spans="2:9" x14ac:dyDescent="0.4">
      <c r="B3" s="261"/>
      <c r="C3" s="264"/>
      <c r="D3" s="2" t="s">
        <v>133</v>
      </c>
      <c r="E3" s="2" t="s">
        <v>135</v>
      </c>
      <c r="F3" s="25"/>
    </row>
    <row r="4" spans="2:9" ht="15" thickBot="1" x14ac:dyDescent="0.45">
      <c r="B4" s="262"/>
      <c r="C4" s="265"/>
      <c r="D4" s="26" t="s">
        <v>137</v>
      </c>
      <c r="E4" s="26" t="s">
        <v>137</v>
      </c>
      <c r="F4" s="27" t="s">
        <v>137</v>
      </c>
    </row>
    <row r="5" spans="2:9" x14ac:dyDescent="0.4">
      <c r="B5" s="253" t="s">
        <v>138</v>
      </c>
      <c r="C5" s="52" t="s">
        <v>139</v>
      </c>
      <c r="D5" s="53">
        <v>30</v>
      </c>
      <c r="E5" s="53">
        <v>90</v>
      </c>
      <c r="F5" s="239">
        <v>20000</v>
      </c>
      <c r="I5" s="54"/>
    </row>
    <row r="6" spans="2:9" ht="15" thickBot="1" x14ac:dyDescent="0.45">
      <c r="B6" s="254"/>
      <c r="C6" s="19" t="s">
        <v>140</v>
      </c>
      <c r="D6" s="20">
        <v>30</v>
      </c>
      <c r="E6" s="20">
        <v>90</v>
      </c>
      <c r="F6" s="240"/>
    </row>
    <row r="7" spans="2:9" x14ac:dyDescent="0.4">
      <c r="B7" s="229" t="s">
        <v>141</v>
      </c>
      <c r="C7" s="255" t="s">
        <v>143</v>
      </c>
      <c r="D7" s="270">
        <v>100</v>
      </c>
      <c r="E7" s="270">
        <v>500</v>
      </c>
      <c r="F7" s="241">
        <v>200000</v>
      </c>
    </row>
    <row r="8" spans="2:9" x14ac:dyDescent="0.4">
      <c r="B8" s="230"/>
      <c r="C8" s="256"/>
      <c r="D8" s="271"/>
      <c r="E8" s="271"/>
      <c r="F8" s="242"/>
    </row>
    <row r="9" spans="2:9" ht="15" thickBot="1" x14ac:dyDescent="0.45">
      <c r="B9" s="231"/>
      <c r="C9" s="21" t="s">
        <v>140</v>
      </c>
      <c r="D9" s="22">
        <v>100</v>
      </c>
      <c r="E9" s="22">
        <v>500</v>
      </c>
      <c r="F9" s="243"/>
    </row>
    <row r="11" spans="2:9" x14ac:dyDescent="0.4">
      <c r="B11" s="269" t="s">
        <v>145</v>
      </c>
      <c r="C11" s="269"/>
      <c r="D11" s="269"/>
      <c r="E11" s="269"/>
      <c r="F11" s="269"/>
    </row>
    <row r="12" spans="2:9" x14ac:dyDescent="0.4">
      <c r="B12" s="269" t="s">
        <v>146</v>
      </c>
      <c r="C12" s="269"/>
      <c r="D12" s="269"/>
      <c r="E12" s="269"/>
      <c r="F12" s="269"/>
    </row>
    <row r="13" spans="2:9" x14ac:dyDescent="0.4">
      <c r="B13" s="269" t="s">
        <v>147</v>
      </c>
      <c r="C13" s="269"/>
      <c r="D13" s="269"/>
      <c r="E13" s="269"/>
      <c r="F13" s="269"/>
    </row>
    <row r="14" spans="2:9" x14ac:dyDescent="0.4">
      <c r="B14" s="269" t="s">
        <v>148</v>
      </c>
      <c r="C14" s="269"/>
      <c r="D14" s="269"/>
      <c r="E14" s="269"/>
      <c r="F14" s="269"/>
    </row>
    <row r="15" spans="2:9" x14ac:dyDescent="0.4">
      <c r="B15" s="269" t="s">
        <v>149</v>
      </c>
      <c r="C15" s="269"/>
      <c r="D15" s="269"/>
      <c r="E15" s="269"/>
      <c r="F15" s="269"/>
    </row>
    <row r="19" spans="2:17" ht="15" thickBot="1" x14ac:dyDescent="0.45"/>
    <row r="20" spans="2:17" ht="43.75" x14ac:dyDescent="0.4">
      <c r="B20" s="247" t="s">
        <v>142</v>
      </c>
      <c r="C20" s="250" t="s">
        <v>131</v>
      </c>
      <c r="D20" s="12" t="s">
        <v>132</v>
      </c>
      <c r="E20" s="12" t="s">
        <v>134</v>
      </c>
      <c r="F20" s="13" t="s">
        <v>136</v>
      </c>
    </row>
    <row r="21" spans="2:17" x14ac:dyDescent="0.4">
      <c r="B21" s="248"/>
      <c r="C21" s="251"/>
      <c r="D21" s="6" t="s">
        <v>133</v>
      </c>
      <c r="E21" s="6" t="s">
        <v>135</v>
      </c>
      <c r="F21" s="14"/>
    </row>
    <row r="22" spans="2:17" s="3" customFormat="1" ht="15" thickBot="1" x14ac:dyDescent="0.45">
      <c r="B22" s="249"/>
      <c r="C22" s="252"/>
      <c r="D22" s="15" t="s">
        <v>137</v>
      </c>
      <c r="E22" s="15" t="s">
        <v>137</v>
      </c>
      <c r="F22" s="16" t="s">
        <v>137</v>
      </c>
      <c r="I22" s="11"/>
      <c r="L22" s="87"/>
      <c r="O22" s="87"/>
      <c r="P22" s="87"/>
      <c r="Q22" s="87"/>
    </row>
    <row r="23" spans="2:17" s="3" customFormat="1" x14ac:dyDescent="0.4">
      <c r="B23" s="253" t="s">
        <v>138</v>
      </c>
      <c r="C23" s="17" t="s">
        <v>139</v>
      </c>
      <c r="D23" s="18" t="b">
        <f>D5=D42+D43+D45</f>
        <v>1</v>
      </c>
      <c r="E23" s="18" t="b">
        <f>E5=E42+E43+E45</f>
        <v>1</v>
      </c>
      <c r="F23" s="227" t="b">
        <f>F5=F42+F43+F44+F45+F46</f>
        <v>0</v>
      </c>
      <c r="I23" s="11"/>
      <c r="L23" s="87"/>
      <c r="O23" s="87"/>
      <c r="P23" s="87"/>
      <c r="Q23" s="87"/>
    </row>
    <row r="24" spans="2:17" s="3" customFormat="1" ht="15" thickBot="1" x14ac:dyDescent="0.45">
      <c r="B24" s="254"/>
      <c r="C24" s="19" t="s">
        <v>140</v>
      </c>
      <c r="D24" s="20" t="b">
        <f>D6=D46+D44</f>
        <v>1</v>
      </c>
      <c r="E24" s="20" t="b">
        <f>E6=E46+E44</f>
        <v>1</v>
      </c>
      <c r="F24" s="228"/>
      <c r="I24" s="11"/>
      <c r="L24" s="87"/>
      <c r="O24" s="87"/>
      <c r="P24" s="87"/>
      <c r="Q24" s="87"/>
    </row>
    <row r="25" spans="2:17" s="3" customFormat="1" x14ac:dyDescent="0.4">
      <c r="B25" s="229" t="s">
        <v>141</v>
      </c>
      <c r="C25" s="232" t="s">
        <v>143</v>
      </c>
      <c r="D25" s="234" t="b">
        <f>D7=D48+D49+D51+D52</f>
        <v>1</v>
      </c>
      <c r="E25" s="234" t="b">
        <f>E7=E48+E49+E51+E52</f>
        <v>1</v>
      </c>
      <c r="F25" s="236" t="b">
        <f>F7=F48+F49+F50+F51+F52+F53</f>
        <v>0</v>
      </c>
      <c r="I25" s="11"/>
      <c r="L25" s="87"/>
      <c r="O25" s="87"/>
      <c r="P25" s="87"/>
      <c r="Q25" s="87"/>
    </row>
    <row r="26" spans="2:17" s="3" customFormat="1" x14ac:dyDescent="0.4">
      <c r="B26" s="230"/>
      <c r="C26" s="233"/>
      <c r="D26" s="235"/>
      <c r="E26" s="235"/>
      <c r="F26" s="237"/>
      <c r="I26" s="11"/>
      <c r="L26" s="87"/>
      <c r="O26" s="87"/>
      <c r="P26" s="87"/>
      <c r="Q26" s="87"/>
    </row>
    <row r="27" spans="2:17" s="3" customFormat="1" ht="15" thickBot="1" x14ac:dyDescent="0.45">
      <c r="B27" s="231"/>
      <c r="C27" s="21" t="s">
        <v>140</v>
      </c>
      <c r="D27" s="22" t="b">
        <f>D9=D50+D53</f>
        <v>1</v>
      </c>
      <c r="E27" s="22" t="b">
        <f>E9=E50+E53</f>
        <v>1</v>
      </c>
      <c r="F27" s="238"/>
      <c r="I27" s="11"/>
      <c r="L27" s="87"/>
      <c r="O27" s="87"/>
      <c r="P27" s="87"/>
      <c r="Q27" s="87"/>
    </row>
    <row r="28" spans="2:17" s="3" customFormat="1" ht="15" thickBot="1" x14ac:dyDescent="0.45">
      <c r="I28" s="11"/>
      <c r="L28" s="87"/>
      <c r="O28" s="87"/>
      <c r="P28" s="87"/>
      <c r="Q28" s="87"/>
    </row>
    <row r="29" spans="2:17" s="3" customFormat="1" ht="43.75" x14ac:dyDescent="0.4">
      <c r="B29" s="247" t="s">
        <v>142</v>
      </c>
      <c r="C29" s="250" t="s">
        <v>131</v>
      </c>
      <c r="D29" s="12" t="s">
        <v>132</v>
      </c>
      <c r="E29" s="12" t="s">
        <v>134</v>
      </c>
      <c r="F29" s="13" t="s">
        <v>136</v>
      </c>
      <c r="I29" s="13" t="s">
        <v>136</v>
      </c>
      <c r="L29" s="87"/>
      <c r="O29" s="87"/>
      <c r="P29" s="87"/>
      <c r="Q29" s="87"/>
    </row>
    <row r="30" spans="2:17" s="3" customFormat="1" x14ac:dyDescent="0.4">
      <c r="B30" s="248"/>
      <c r="C30" s="251"/>
      <c r="D30" s="6" t="s">
        <v>133</v>
      </c>
      <c r="E30" s="6" t="s">
        <v>135</v>
      </c>
      <c r="F30" s="14"/>
      <c r="I30" s="14"/>
      <c r="L30" s="87"/>
      <c r="O30" s="87"/>
      <c r="P30" s="87"/>
      <c r="Q30" s="87"/>
    </row>
    <row r="31" spans="2:17" s="3" customFormat="1" ht="15" thickBot="1" x14ac:dyDescent="0.45">
      <c r="B31" s="249"/>
      <c r="C31" s="252"/>
      <c r="D31" s="15" t="s">
        <v>137</v>
      </c>
      <c r="E31" s="15" t="s">
        <v>137</v>
      </c>
      <c r="F31" s="16" t="s">
        <v>137</v>
      </c>
      <c r="I31" s="16" t="s">
        <v>137</v>
      </c>
      <c r="L31" s="87"/>
      <c r="O31" s="87"/>
      <c r="P31" s="87"/>
      <c r="Q31" s="87"/>
    </row>
    <row r="32" spans="2:17" s="3" customFormat="1" x14ac:dyDescent="0.4">
      <c r="B32" s="253" t="s">
        <v>138</v>
      </c>
      <c r="C32" s="17" t="s">
        <v>139</v>
      </c>
      <c r="D32" s="18">
        <f>D42+D43+D45</f>
        <v>30</v>
      </c>
      <c r="E32" s="18">
        <f>E42+E43+E45</f>
        <v>90</v>
      </c>
      <c r="F32" s="227">
        <f>SUM(F42:F46)</f>
        <v>13200</v>
      </c>
      <c r="I32" s="227">
        <v>20000</v>
      </c>
      <c r="L32" s="87"/>
      <c r="O32" s="87"/>
      <c r="P32" s="87"/>
      <c r="Q32" s="87"/>
    </row>
    <row r="33" spans="2:17" s="3" customFormat="1" ht="15" thickBot="1" x14ac:dyDescent="0.45">
      <c r="B33" s="254"/>
      <c r="C33" s="19" t="s">
        <v>140</v>
      </c>
      <c r="D33" s="20">
        <f>D46+D44</f>
        <v>30</v>
      </c>
      <c r="E33" s="20">
        <f>E46+E44</f>
        <v>90</v>
      </c>
      <c r="F33" s="228"/>
      <c r="I33" s="228"/>
      <c r="L33" s="87"/>
      <c r="O33" s="87"/>
      <c r="P33" s="87"/>
      <c r="Q33" s="87"/>
    </row>
    <row r="34" spans="2:17" s="3" customFormat="1" x14ac:dyDescent="0.4">
      <c r="B34" s="229" t="s">
        <v>141</v>
      </c>
      <c r="C34" s="232" t="s">
        <v>143</v>
      </c>
      <c r="D34" s="234">
        <f>D48+D49+D51+D52</f>
        <v>100</v>
      </c>
      <c r="E34" s="234">
        <f>E48+E49+E51+E52</f>
        <v>500</v>
      </c>
      <c r="F34" s="236">
        <f>SUM(F48:F53)</f>
        <v>44000</v>
      </c>
      <c r="I34" s="236">
        <v>200000</v>
      </c>
      <c r="L34" s="87"/>
      <c r="O34" s="87"/>
      <c r="P34" s="87"/>
      <c r="Q34" s="87"/>
    </row>
    <row r="35" spans="2:17" s="3" customFormat="1" x14ac:dyDescent="0.4">
      <c r="B35" s="230"/>
      <c r="C35" s="233"/>
      <c r="D35" s="235"/>
      <c r="E35" s="235"/>
      <c r="F35" s="237"/>
      <c r="I35" s="237"/>
      <c r="L35" s="87"/>
      <c r="O35" s="87"/>
      <c r="P35" s="87"/>
      <c r="Q35" s="87"/>
    </row>
    <row r="36" spans="2:17" s="3" customFormat="1" ht="15" thickBot="1" x14ac:dyDescent="0.45">
      <c r="B36" s="231"/>
      <c r="C36" s="21" t="s">
        <v>140</v>
      </c>
      <c r="D36" s="22">
        <f>D50+D53</f>
        <v>100</v>
      </c>
      <c r="E36" s="22">
        <f>E50+E53</f>
        <v>500</v>
      </c>
      <c r="F36" s="238"/>
      <c r="I36" s="238"/>
      <c r="L36" s="87"/>
      <c r="O36" s="87"/>
      <c r="P36" s="87"/>
      <c r="Q36" s="87"/>
    </row>
    <row r="37" spans="2:17" s="3" customFormat="1" x14ac:dyDescent="0.4">
      <c r="I37" s="11"/>
      <c r="L37" s="87"/>
      <c r="O37" s="87"/>
      <c r="P37" s="87"/>
      <c r="Q37" s="87"/>
    </row>
    <row r="38" spans="2:17" s="3" customFormat="1" ht="15" thickBot="1" x14ac:dyDescent="0.45">
      <c r="I38" s="11"/>
      <c r="L38" s="87"/>
      <c r="O38" s="87"/>
      <c r="P38" s="87"/>
      <c r="Q38" s="87"/>
    </row>
    <row r="39" spans="2:17" ht="43.75" x14ac:dyDescent="0.4">
      <c r="B39" s="260" t="s">
        <v>142</v>
      </c>
      <c r="C39" s="263" t="s">
        <v>131</v>
      </c>
      <c r="D39" s="23" t="s">
        <v>132</v>
      </c>
      <c r="E39" s="23" t="s">
        <v>134</v>
      </c>
      <c r="F39" s="24" t="s">
        <v>136</v>
      </c>
      <c r="I39" s="40" t="s">
        <v>136</v>
      </c>
    </row>
    <row r="40" spans="2:17" x14ac:dyDescent="0.4">
      <c r="B40" s="261"/>
      <c r="C40" s="264"/>
      <c r="D40" s="2" t="s">
        <v>133</v>
      </c>
      <c r="E40" s="2" t="s">
        <v>135</v>
      </c>
      <c r="F40" s="25"/>
      <c r="I40" s="41" t="s">
        <v>150</v>
      </c>
    </row>
    <row r="41" spans="2:17" ht="15" thickBot="1" x14ac:dyDescent="0.45">
      <c r="B41" s="262"/>
      <c r="C41" s="265"/>
      <c r="D41" s="26" t="s">
        <v>137</v>
      </c>
      <c r="E41" s="26" t="s">
        <v>137</v>
      </c>
      <c r="F41" s="27" t="s">
        <v>137</v>
      </c>
      <c r="I41" s="42" t="s">
        <v>137</v>
      </c>
      <c r="L41" s="88"/>
      <c r="M41" s="89"/>
      <c r="N41" s="89"/>
      <c r="O41" s="88"/>
      <c r="P41" s="88"/>
      <c r="Q41" s="88" t="s">
        <v>377</v>
      </c>
    </row>
    <row r="42" spans="2:17" x14ac:dyDescent="0.4">
      <c r="B42" s="266" t="s">
        <v>138</v>
      </c>
      <c r="C42" s="28" t="s">
        <v>7</v>
      </c>
      <c r="D42" s="28">
        <v>1</v>
      </c>
      <c r="E42" s="28">
        <v>5</v>
      </c>
      <c r="F42" s="29">
        <f>D42*220</f>
        <v>220</v>
      </c>
      <c r="G42" s="10">
        <f>F42/F$32</f>
        <v>1.6666666666666666E-2</v>
      </c>
      <c r="I42" s="44">
        <f>I$32*G42</f>
        <v>333.33333333333331</v>
      </c>
      <c r="L42" s="86">
        <v>340</v>
      </c>
      <c r="M42" s="1">
        <v>25</v>
      </c>
      <c r="O42" s="86">
        <f>L42*M42</f>
        <v>8500</v>
      </c>
      <c r="Q42" s="86">
        <v>30000</v>
      </c>
    </row>
    <row r="43" spans="2:17" x14ac:dyDescent="0.4">
      <c r="B43" s="267"/>
      <c r="C43" s="7" t="s">
        <v>8</v>
      </c>
      <c r="D43" s="7">
        <v>1</v>
      </c>
      <c r="E43" s="9">
        <v>5</v>
      </c>
      <c r="F43" s="30">
        <f t="shared" ref="F43:F46" si="0">D43*220</f>
        <v>220</v>
      </c>
      <c r="G43" s="10">
        <f t="shared" ref="G43:G46" si="1">F43/F$32</f>
        <v>1.6666666666666666E-2</v>
      </c>
      <c r="I43" s="45">
        <f>I$32*G43</f>
        <v>333.33333333333331</v>
      </c>
      <c r="L43" s="86">
        <v>20</v>
      </c>
      <c r="M43" s="1">
        <v>334</v>
      </c>
      <c r="O43" s="86">
        <f>L43*M43</f>
        <v>6680</v>
      </c>
      <c r="Q43" s="86">
        <v>167000</v>
      </c>
    </row>
    <row r="44" spans="2:17" x14ac:dyDescent="0.4">
      <c r="B44" s="267"/>
      <c r="C44" s="5" t="s">
        <v>9</v>
      </c>
      <c r="D44" s="5">
        <v>5</v>
      </c>
      <c r="E44" s="5">
        <v>20</v>
      </c>
      <c r="F44" s="31">
        <f t="shared" si="0"/>
        <v>1100</v>
      </c>
      <c r="G44" s="10">
        <f t="shared" si="1"/>
        <v>8.3333333333333329E-2</v>
      </c>
      <c r="I44" s="46">
        <f>I$32*G44</f>
        <v>1666.6666666666665</v>
      </c>
    </row>
    <row r="45" spans="2:17" x14ac:dyDescent="0.4">
      <c r="B45" s="267"/>
      <c r="C45" s="7" t="s">
        <v>5</v>
      </c>
      <c r="D45" s="7">
        <v>28</v>
      </c>
      <c r="E45" s="9">
        <v>80</v>
      </c>
      <c r="F45" s="30">
        <f t="shared" si="0"/>
        <v>6160</v>
      </c>
      <c r="G45" s="10">
        <f t="shared" si="1"/>
        <v>0.46666666666666667</v>
      </c>
      <c r="I45" s="45">
        <f>I$32*G45</f>
        <v>9333.3333333333339</v>
      </c>
      <c r="L45" s="86">
        <v>18.5</v>
      </c>
      <c r="M45" s="1">
        <v>9333</v>
      </c>
      <c r="O45" s="86">
        <f>L45*M45</f>
        <v>172660.5</v>
      </c>
      <c r="Q45" s="86">
        <v>172660.5</v>
      </c>
    </row>
    <row r="46" spans="2:17" ht="15" thickBot="1" x14ac:dyDescent="0.45">
      <c r="B46" s="268"/>
      <c r="C46" s="32" t="s">
        <v>6</v>
      </c>
      <c r="D46" s="32">
        <v>25</v>
      </c>
      <c r="E46" s="32">
        <v>70</v>
      </c>
      <c r="F46" s="33">
        <f t="shared" si="0"/>
        <v>5500</v>
      </c>
      <c r="G46" s="10">
        <f t="shared" si="1"/>
        <v>0.41666666666666669</v>
      </c>
      <c r="I46" s="47">
        <f>I$32*G46</f>
        <v>8333.3333333333339</v>
      </c>
    </row>
    <row r="47" spans="2:17" ht="15" thickBot="1" x14ac:dyDescent="0.45">
      <c r="B47" s="257"/>
      <c r="C47" s="258"/>
      <c r="D47" s="258"/>
      <c r="E47" s="258"/>
      <c r="F47" s="259"/>
      <c r="I47" s="43"/>
    </row>
    <row r="48" spans="2:17" x14ac:dyDescent="0.4">
      <c r="B48" s="244" t="s">
        <v>141</v>
      </c>
      <c r="C48" s="34" t="s">
        <v>7</v>
      </c>
      <c r="D48" s="34">
        <v>1</v>
      </c>
      <c r="E48" s="34">
        <v>5</v>
      </c>
      <c r="F48" s="35">
        <f>D48*220</f>
        <v>220</v>
      </c>
      <c r="G48" s="10">
        <f>F48/F$34</f>
        <v>5.0000000000000001E-3</v>
      </c>
      <c r="I48" s="48">
        <f t="shared" ref="I48:I53" si="2">I$34*G48</f>
        <v>1000</v>
      </c>
    </row>
    <row r="49" spans="2:17" x14ac:dyDescent="0.4">
      <c r="B49" s="245"/>
      <c r="C49" s="8" t="s">
        <v>8</v>
      </c>
      <c r="D49" s="8">
        <v>1</v>
      </c>
      <c r="E49" s="9">
        <v>5</v>
      </c>
      <c r="F49" s="36">
        <f t="shared" ref="F49:F53" si="3">D49*220</f>
        <v>220</v>
      </c>
      <c r="G49" s="10">
        <f t="shared" ref="G49:G53" si="4">F49/F$34</f>
        <v>5.0000000000000001E-3</v>
      </c>
      <c r="I49" s="49">
        <f t="shared" si="2"/>
        <v>1000</v>
      </c>
      <c r="L49" s="86">
        <v>13</v>
      </c>
      <c r="M49" s="1">
        <v>1000</v>
      </c>
      <c r="O49" s="86">
        <f>L49*M49</f>
        <v>13000</v>
      </c>
      <c r="Q49" s="86">
        <v>113000</v>
      </c>
    </row>
    <row r="50" spans="2:17" x14ac:dyDescent="0.4">
      <c r="B50" s="245"/>
      <c r="C50" s="4" t="s">
        <v>9</v>
      </c>
      <c r="D50" s="4">
        <v>20</v>
      </c>
      <c r="E50" s="4">
        <v>50</v>
      </c>
      <c r="F50" s="37">
        <f t="shared" si="3"/>
        <v>4400</v>
      </c>
      <c r="G50" s="10">
        <f t="shared" si="4"/>
        <v>0.1</v>
      </c>
      <c r="I50" s="50">
        <f t="shared" si="2"/>
        <v>20000</v>
      </c>
    </row>
    <row r="51" spans="2:17" x14ac:dyDescent="0.4">
      <c r="B51" s="245"/>
      <c r="C51" s="8" t="s">
        <v>144</v>
      </c>
      <c r="D51" s="8">
        <v>68</v>
      </c>
      <c r="E51" s="8">
        <v>300</v>
      </c>
      <c r="F51" s="36">
        <f t="shared" si="3"/>
        <v>14960</v>
      </c>
      <c r="G51" s="10">
        <f t="shared" si="4"/>
        <v>0.34</v>
      </c>
      <c r="I51" s="49">
        <f t="shared" si="2"/>
        <v>68000</v>
      </c>
      <c r="L51" s="86">
        <v>11.5</v>
      </c>
      <c r="M51" s="1">
        <v>68000</v>
      </c>
      <c r="O51" s="86">
        <f>L51*M51</f>
        <v>782000</v>
      </c>
      <c r="Q51" s="86">
        <v>782000</v>
      </c>
    </row>
    <row r="52" spans="2:17" x14ac:dyDescent="0.4">
      <c r="B52" s="245"/>
      <c r="C52" s="8" t="s">
        <v>5</v>
      </c>
      <c r="D52" s="8">
        <v>30</v>
      </c>
      <c r="E52" s="9">
        <v>190</v>
      </c>
      <c r="F52" s="36">
        <f t="shared" si="3"/>
        <v>6600</v>
      </c>
      <c r="G52" s="10">
        <f t="shared" si="4"/>
        <v>0.15</v>
      </c>
      <c r="I52" s="49">
        <f t="shared" si="2"/>
        <v>30000</v>
      </c>
      <c r="L52" s="86">
        <v>11.5</v>
      </c>
      <c r="M52" s="1">
        <v>30000</v>
      </c>
      <c r="O52" s="86">
        <f>L52*M52</f>
        <v>345000</v>
      </c>
      <c r="Q52" s="86">
        <v>345000</v>
      </c>
    </row>
    <row r="53" spans="2:17" ht="15" thickBot="1" x14ac:dyDescent="0.45">
      <c r="B53" s="246"/>
      <c r="C53" s="38" t="s">
        <v>6</v>
      </c>
      <c r="D53" s="38">
        <v>80</v>
      </c>
      <c r="E53" s="38">
        <v>450</v>
      </c>
      <c r="F53" s="39">
        <f t="shared" si="3"/>
        <v>17600</v>
      </c>
      <c r="G53" s="10">
        <f t="shared" si="4"/>
        <v>0.4</v>
      </c>
      <c r="I53" s="51">
        <f t="shared" si="2"/>
        <v>80000</v>
      </c>
    </row>
    <row r="54" spans="2:17" x14ac:dyDescent="0.4">
      <c r="Q54" s="86">
        <f>SUM(Q42:Q52)</f>
        <v>1609660.5</v>
      </c>
    </row>
  </sheetData>
  <mergeCells count="39">
    <mergeCell ref="C7:C8"/>
    <mergeCell ref="B47:F47"/>
    <mergeCell ref="I34:I36"/>
    <mergeCell ref="B2:B4"/>
    <mergeCell ref="C2:C4"/>
    <mergeCell ref="B39:B41"/>
    <mergeCell ref="C39:C41"/>
    <mergeCell ref="B42:B46"/>
    <mergeCell ref="B11:F11"/>
    <mergeCell ref="B12:F12"/>
    <mergeCell ref="B13:F13"/>
    <mergeCell ref="B14:F14"/>
    <mergeCell ref="B15:F15"/>
    <mergeCell ref="B5:B6"/>
    <mergeCell ref="D7:D8"/>
    <mergeCell ref="E7:E8"/>
    <mergeCell ref="B7:B9"/>
    <mergeCell ref="F5:F6"/>
    <mergeCell ref="F7:F9"/>
    <mergeCell ref="B48:B53"/>
    <mergeCell ref="B20:B22"/>
    <mergeCell ref="C20:C22"/>
    <mergeCell ref="B23:B24"/>
    <mergeCell ref="F23:F24"/>
    <mergeCell ref="B25:B27"/>
    <mergeCell ref="C25:C26"/>
    <mergeCell ref="D25:D26"/>
    <mergeCell ref="E25:E26"/>
    <mergeCell ref="F25:F27"/>
    <mergeCell ref="B29:B31"/>
    <mergeCell ref="C29:C31"/>
    <mergeCell ref="B32:B33"/>
    <mergeCell ref="I32:I33"/>
    <mergeCell ref="F32:F33"/>
    <mergeCell ref="B34:B36"/>
    <mergeCell ref="C34:C35"/>
    <mergeCell ref="D34:D35"/>
    <mergeCell ref="E34:E35"/>
    <mergeCell ref="F34:F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86B2-568A-44BC-9B7E-C5B3B3606719}">
  <sheetPr>
    <pageSetUpPr fitToPage="1"/>
  </sheetPr>
  <dimension ref="A2:AS548"/>
  <sheetViews>
    <sheetView tabSelected="1" zoomScale="70" zoomScaleNormal="70" workbookViewId="0">
      <pane ySplit="6" topLeftCell="A7" activePane="bottomLeft" state="frozen"/>
      <selection pane="bottomLeft" activeCell="F1" sqref="F1:H1048576"/>
    </sheetView>
  </sheetViews>
  <sheetFormatPr defaultColWidth="0" defaultRowHeight="14.6" x14ac:dyDescent="0.4"/>
  <cols>
    <col min="1" max="1" width="8.23046875" style="99" hidden="1" customWidth="1"/>
    <col min="2" max="2" width="2.765625" style="99" hidden="1" customWidth="1"/>
    <col min="3" max="3" width="9.07421875" style="167" hidden="1" customWidth="1"/>
    <col min="4" max="4" width="2.765625" style="99" hidden="1" customWidth="1"/>
    <col min="5" max="5" width="8.23046875" style="99" hidden="1" customWidth="1"/>
    <col min="6" max="6" width="2.765625" style="99" hidden="1" customWidth="1"/>
    <col min="7" max="7" width="10.53515625" style="99" hidden="1" customWidth="1"/>
    <col min="8" max="8" width="8.4609375" style="100" hidden="1" customWidth="1"/>
    <col min="9" max="9" width="8.23046875" style="159" customWidth="1"/>
    <col min="10" max="10" width="8.765625" style="159" customWidth="1"/>
    <col min="11" max="11" width="208.61328125" style="212" bestFit="1" customWidth="1"/>
    <col min="12" max="12" width="13.15234375" style="226" bestFit="1" customWidth="1"/>
    <col min="13" max="20" width="6.765625" style="226" customWidth="1"/>
    <col min="21" max="21" width="9.15234375" style="11" hidden="1" customWidth="1"/>
    <col min="22" max="23" width="21.69140625" style="11" hidden="1" customWidth="1"/>
    <col min="24" max="24" width="9.15234375" style="11" hidden="1" customWidth="1"/>
    <col min="25" max="28" width="21.84375" style="101" hidden="1" customWidth="1"/>
    <col min="29" max="29" width="21.84375" style="61" hidden="1" customWidth="1"/>
    <col min="30" max="30" width="9.15234375" style="11" hidden="1" customWidth="1"/>
    <col min="31" max="31" width="21.84375" style="101" hidden="1" customWidth="1"/>
    <col min="32" max="32" width="9.15234375" style="11" hidden="1" customWidth="1"/>
    <col min="33" max="33" width="21.84375" style="101" hidden="1" customWidth="1"/>
    <col min="34" max="35" width="9.15234375" style="11" hidden="1" customWidth="1"/>
    <col min="36" max="36" width="21.84375" style="101" hidden="1" customWidth="1"/>
    <col min="37" max="39" width="9.15234375" style="11" hidden="1" customWidth="1"/>
    <col min="40" max="40" width="9.15234375" style="11" hidden="1"/>
    <col min="41" max="41" width="21.84375" style="101" hidden="1"/>
    <col min="42" max="42" width="9.15234375" style="11" hidden="1"/>
    <col min="43" max="43" width="255.69140625" style="226" hidden="1"/>
    <col min="44" max="44" width="9.15234375" style="11" hidden="1"/>
    <col min="45" max="45" width="10.53515625" style="11" hidden="1"/>
    <col min="46" max="16384" width="9.15234375" style="11" hidden="1"/>
  </cols>
  <sheetData>
    <row r="2" spans="1:43" x14ac:dyDescent="0.4">
      <c r="I2" s="99"/>
      <c r="J2" s="99"/>
      <c r="K2" s="62" t="s">
        <v>178</v>
      </c>
      <c r="L2" s="11"/>
      <c r="M2" s="11"/>
      <c r="N2" s="11"/>
      <c r="O2" s="11"/>
      <c r="P2" s="11"/>
      <c r="Q2" s="11"/>
      <c r="R2" s="11"/>
      <c r="S2" s="11"/>
      <c r="T2" s="11"/>
      <c r="AQ2" s="11"/>
    </row>
    <row r="3" spans="1:43" s="55" customFormat="1" ht="15" thickBot="1" x14ac:dyDescent="0.45">
      <c r="A3" s="94"/>
      <c r="B3" s="94"/>
      <c r="C3" s="168"/>
      <c r="D3" s="94"/>
      <c r="E3" s="94"/>
      <c r="F3" s="94"/>
      <c r="G3" s="94"/>
      <c r="H3" s="62"/>
      <c r="I3" s="94"/>
      <c r="J3" s="94"/>
      <c r="K3" s="62"/>
      <c r="Y3" s="56">
        <f>SUBTOTAL(9,Y9:Y100094)</f>
        <v>25840344</v>
      </c>
      <c r="Z3" s="56">
        <f>SUBTOTAL(9,Z9:Z100094)</f>
        <v>15636697</v>
      </c>
      <c r="AA3" s="56">
        <f>SUBTOTAL(9,AA9:AA100094)</f>
        <v>10466580</v>
      </c>
      <c r="AB3" s="56">
        <f>SUBTOTAL(9,AB9:AB100094)</f>
        <v>12839059</v>
      </c>
      <c r="AC3" s="57">
        <f>SUBTOTAL(9,AC9:AC100094)</f>
        <v>58</v>
      </c>
      <c r="AE3" s="56">
        <f>SUBTOTAL(9,AE9:AE100094)</f>
        <v>37830.591999999997</v>
      </c>
      <c r="AG3" s="56">
        <f>SUBTOTAL(9,AG9:AG100094)</f>
        <v>4165000</v>
      </c>
      <c r="AJ3" s="56">
        <f>SUBTOTAL(9,AJ9:AJ100094)</f>
        <v>52201500</v>
      </c>
      <c r="AO3" s="56">
        <f>SUBTOTAL(9,AO9:AO100094)</f>
        <v>4165000</v>
      </c>
    </row>
    <row r="4" spans="1:43" s="106" customFormat="1" x14ac:dyDescent="0.4">
      <c r="A4" s="107"/>
      <c r="B4" s="115"/>
      <c r="C4" s="169"/>
      <c r="D4" s="115"/>
      <c r="E4" s="107"/>
      <c r="F4" s="115"/>
      <c r="G4" s="272" t="s">
        <v>585</v>
      </c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V4" s="102"/>
      <c r="W4" s="102"/>
      <c r="Y4" s="58">
        <v>2018</v>
      </c>
      <c r="Z4" s="58">
        <v>2019</v>
      </c>
      <c r="AA4" s="58">
        <v>2020</v>
      </c>
      <c r="AB4" s="58">
        <v>2021</v>
      </c>
      <c r="AC4" s="85" t="s">
        <v>151</v>
      </c>
      <c r="AE4" s="59"/>
      <c r="AG4" s="59">
        <v>18000</v>
      </c>
      <c r="AH4" s="106">
        <v>5000</v>
      </c>
      <c r="AJ4" s="60">
        <f>AJ3/220000</f>
        <v>237.27954545454546</v>
      </c>
      <c r="AK4" s="100" t="s">
        <v>159</v>
      </c>
      <c r="AL4" s="100"/>
      <c r="AO4" s="59"/>
    </row>
    <row r="5" spans="1:43" s="106" customFormat="1" ht="65.25" customHeight="1" x14ac:dyDescent="0.4">
      <c r="A5" s="103" t="s">
        <v>0</v>
      </c>
      <c r="B5" s="121"/>
      <c r="C5" s="122" t="s">
        <v>532</v>
      </c>
      <c r="D5" s="121"/>
      <c r="E5" s="103"/>
      <c r="F5" s="121"/>
      <c r="G5" s="103"/>
      <c r="H5" s="92" t="s">
        <v>533</v>
      </c>
      <c r="I5" s="103" t="s">
        <v>584</v>
      </c>
      <c r="J5" s="103" t="s">
        <v>586</v>
      </c>
      <c r="K5" s="103" t="s">
        <v>2</v>
      </c>
      <c r="L5" s="103" t="s">
        <v>64</v>
      </c>
      <c r="M5" s="273" t="s">
        <v>63</v>
      </c>
      <c r="N5" s="274"/>
      <c r="O5" s="274"/>
      <c r="P5" s="274"/>
      <c r="Q5" s="274"/>
      <c r="R5" s="274"/>
      <c r="S5" s="274"/>
      <c r="T5" s="275"/>
      <c r="V5" s="92" t="s">
        <v>155</v>
      </c>
      <c r="W5" s="92" t="s">
        <v>154</v>
      </c>
      <c r="Y5" s="91" t="s">
        <v>152</v>
      </c>
      <c r="Z5" s="91" t="s">
        <v>152</v>
      </c>
      <c r="AA5" s="91" t="s">
        <v>152</v>
      </c>
      <c r="AB5" s="91" t="s">
        <v>152</v>
      </c>
      <c r="AC5" s="91" t="s">
        <v>153</v>
      </c>
      <c r="AE5" s="90" t="s">
        <v>156</v>
      </c>
      <c r="AG5" s="90" t="s">
        <v>157</v>
      </c>
      <c r="AJ5" s="90" t="s">
        <v>158</v>
      </c>
      <c r="AO5" s="90" t="s">
        <v>562</v>
      </c>
    </row>
    <row r="6" spans="1:43" x14ac:dyDescent="0.4">
      <c r="A6" s="93"/>
      <c r="B6" s="199"/>
      <c r="C6" s="200"/>
      <c r="D6" s="199"/>
      <c r="E6" s="93"/>
      <c r="F6" s="199"/>
      <c r="G6" s="93"/>
      <c r="H6" s="93"/>
      <c r="I6" s="93"/>
      <c r="J6" s="93"/>
      <c r="K6" s="104"/>
      <c r="L6" s="93"/>
      <c r="M6" s="93" t="s">
        <v>563</v>
      </c>
      <c r="N6" s="93" t="s">
        <v>3</v>
      </c>
      <c r="O6" s="93" t="s">
        <v>4</v>
      </c>
      <c r="P6" s="93" t="s">
        <v>5</v>
      </c>
      <c r="Q6" s="93" t="s">
        <v>6</v>
      </c>
      <c r="R6" s="93" t="s">
        <v>7</v>
      </c>
      <c r="S6" s="93" t="s">
        <v>8</v>
      </c>
      <c r="T6" s="93" t="s">
        <v>9</v>
      </c>
      <c r="V6" s="145"/>
      <c r="W6" s="145"/>
      <c r="Y6" s="147"/>
      <c r="Z6" s="147"/>
      <c r="AA6" s="147"/>
      <c r="AB6" s="147"/>
      <c r="AC6" s="147"/>
      <c r="AE6" s="146"/>
      <c r="AG6" s="146"/>
      <c r="AJ6" s="146"/>
      <c r="AO6" s="146"/>
      <c r="AQ6" s="93"/>
    </row>
    <row r="7" spans="1:43" s="194" customFormat="1" x14ac:dyDescent="0.4">
      <c r="A7" s="162">
        <f t="shared" ref="A7:A70" si="0">I7</f>
        <v>2</v>
      </c>
      <c r="B7" s="161"/>
      <c r="C7" s="170">
        <f t="shared" ref="C7:C70" si="1">LEN(A7)</f>
        <v>1</v>
      </c>
      <c r="D7" s="161"/>
      <c r="E7" s="162">
        <f t="shared" ref="E7:E70" si="2">IF(C7=1,A7*10000,IF(C7=2,A7*10000,IF(C7=3,A7*100,IF(C7=4,A7*100,IF(C7&gt;=5,A7)))))</f>
        <v>20000</v>
      </c>
      <c r="F7" s="161"/>
      <c r="G7" s="162"/>
      <c r="H7" s="163"/>
      <c r="I7" s="164">
        <v>2</v>
      </c>
      <c r="J7" s="164"/>
      <c r="K7" s="201" t="s">
        <v>275</v>
      </c>
      <c r="L7" s="213"/>
      <c r="M7" s="213"/>
      <c r="N7" s="213"/>
      <c r="O7" s="213"/>
      <c r="P7" s="213"/>
      <c r="Q7" s="213"/>
      <c r="R7" s="213"/>
      <c r="S7" s="213"/>
      <c r="T7" s="213"/>
      <c r="V7" s="165"/>
      <c r="W7" s="165"/>
      <c r="Y7" s="63"/>
      <c r="Z7" s="63"/>
      <c r="AA7" s="63"/>
      <c r="AB7" s="63"/>
      <c r="AC7" s="63"/>
      <c r="AE7" s="166"/>
      <c r="AG7" s="166"/>
      <c r="AJ7" s="166"/>
      <c r="AL7" s="95" t="str">
        <f>IF(AND(AG7&lt;&gt;"",AJ7&lt;&gt;""),AG7&lt;AJ7,"")</f>
        <v/>
      </c>
      <c r="AO7" s="166"/>
      <c r="AQ7" s="213"/>
    </row>
    <row r="8" spans="1:43" s="196" customFormat="1" x14ac:dyDescent="0.4">
      <c r="A8" s="108">
        <f t="shared" si="0"/>
        <v>201</v>
      </c>
      <c r="B8" s="117"/>
      <c r="C8" s="171">
        <f t="shared" si="1"/>
        <v>3</v>
      </c>
      <c r="D8" s="117"/>
      <c r="E8" s="108">
        <f t="shared" si="2"/>
        <v>20100</v>
      </c>
      <c r="F8" s="117"/>
      <c r="G8" s="108"/>
      <c r="H8" s="64"/>
      <c r="I8" s="153">
        <v>201</v>
      </c>
      <c r="J8" s="153"/>
      <c r="K8" s="202" t="s">
        <v>292</v>
      </c>
      <c r="L8" s="214"/>
      <c r="M8" s="214"/>
      <c r="N8" s="214"/>
      <c r="O8" s="214"/>
      <c r="P8" s="214"/>
      <c r="Q8" s="214"/>
      <c r="R8" s="214"/>
      <c r="S8" s="214"/>
      <c r="T8" s="214"/>
      <c r="V8" s="65"/>
      <c r="W8" s="65"/>
      <c r="Y8" s="66"/>
      <c r="Z8" s="66"/>
      <c r="AA8" s="66"/>
      <c r="AB8" s="66"/>
      <c r="AC8" s="67"/>
      <c r="AE8" s="66"/>
      <c r="AG8" s="66"/>
      <c r="AJ8" s="66"/>
      <c r="AL8" s="11" t="str">
        <f>IF(AND(AG8&lt;&gt;"",AJ8&lt;&gt;""),AG8&lt;AJ8,"")</f>
        <v/>
      </c>
      <c r="AO8" s="66"/>
      <c r="AQ8" s="214"/>
    </row>
    <row r="9" spans="1:43" x14ac:dyDescent="0.4">
      <c r="A9" s="114">
        <f t="shared" si="0"/>
        <v>20103</v>
      </c>
      <c r="B9" s="120"/>
      <c r="C9" s="172">
        <f t="shared" si="1"/>
        <v>5</v>
      </c>
      <c r="D9" s="120"/>
      <c r="E9" s="114">
        <f t="shared" si="2"/>
        <v>20103</v>
      </c>
      <c r="F9" s="120"/>
      <c r="G9" s="114" t="s">
        <v>180</v>
      </c>
      <c r="H9" s="98"/>
      <c r="I9" s="152">
        <v>20103</v>
      </c>
      <c r="J9" s="152"/>
      <c r="K9" s="203" t="s">
        <v>378</v>
      </c>
      <c r="L9" s="215" t="s">
        <v>364</v>
      </c>
      <c r="M9" s="215"/>
      <c r="N9" s="215"/>
      <c r="O9" s="215"/>
      <c r="P9" s="215" t="s">
        <v>5</v>
      </c>
      <c r="Q9" s="215" t="s">
        <v>6</v>
      </c>
      <c r="R9" s="215" t="s">
        <v>7</v>
      </c>
      <c r="S9" s="215" t="s">
        <v>8</v>
      </c>
      <c r="T9" s="215" t="s">
        <v>9</v>
      </c>
      <c r="V9" s="97"/>
      <c r="W9" s="97"/>
      <c r="Y9" s="96"/>
      <c r="Z9" s="96"/>
      <c r="AA9" s="96"/>
      <c r="AB9" s="96"/>
      <c r="AC9" s="96"/>
      <c r="AE9" s="96">
        <f>IF((MAXA(Y9,Z9,AA9,AB9,AC9))/1000&lt;10,10,(MAXA(Y9,Z9,AA9,AB9,AC9)/1000))</f>
        <v>10</v>
      </c>
      <c r="AG9" s="96">
        <f>IF(MROUND(AE9+(AE9/100*AG$4),AH$4)&lt;&gt;0,MROUND(AE9+(AE9/100*AG$4),AH$4),5000)</f>
        <v>5000</v>
      </c>
      <c r="AJ9" s="96">
        <f>IF(J9&lt;&gt;"P",195000,19500)</f>
        <v>195000</v>
      </c>
      <c r="AL9" s="11" t="b">
        <f>IF(AND(AG9&lt;&gt;"",AJ9&lt;&gt;""),AG9&lt;AJ9,"")</f>
        <v>1</v>
      </c>
      <c r="AO9" s="96">
        <f t="shared" ref="AO9:AO71" si="3">AG9</f>
        <v>5000</v>
      </c>
      <c r="AQ9" s="215"/>
    </row>
    <row r="10" spans="1:43" x14ac:dyDescent="0.4">
      <c r="A10" s="109">
        <f t="shared" si="0"/>
        <v>20104</v>
      </c>
      <c r="B10" s="118"/>
      <c r="C10" s="173">
        <f t="shared" si="1"/>
        <v>5</v>
      </c>
      <c r="D10" s="118"/>
      <c r="E10" s="109">
        <f t="shared" si="2"/>
        <v>20104</v>
      </c>
      <c r="F10" s="118"/>
      <c r="G10" s="109"/>
      <c r="H10" s="69"/>
      <c r="I10" s="154">
        <v>20104</v>
      </c>
      <c r="J10" s="154"/>
      <c r="K10" s="204" t="s">
        <v>65</v>
      </c>
      <c r="L10" s="216" t="s">
        <v>66</v>
      </c>
      <c r="M10" s="216"/>
      <c r="N10" s="216" t="s">
        <v>3</v>
      </c>
      <c r="O10" s="216"/>
      <c r="P10" s="216" t="s">
        <v>5</v>
      </c>
      <c r="Q10" s="216" t="s">
        <v>6</v>
      </c>
      <c r="R10" s="216" t="s">
        <v>7</v>
      </c>
      <c r="S10" s="216" t="s">
        <v>8</v>
      </c>
      <c r="T10" s="216" t="s">
        <v>9</v>
      </c>
      <c r="V10" s="68"/>
      <c r="W10" s="68"/>
      <c r="Y10" s="70"/>
      <c r="Z10" s="70"/>
      <c r="AA10" s="70">
        <v>760</v>
      </c>
      <c r="AB10" s="70">
        <v>160</v>
      </c>
      <c r="AC10" s="71"/>
      <c r="AE10" s="70">
        <f>IF((MAXA(Y10,Z10,AA10,AB10,AC10))/1000&lt;10,10,(MAXA(Y10,Z10,AA10,AB10,AC10)/1000))</f>
        <v>10</v>
      </c>
      <c r="AG10" s="70">
        <f>IF(MROUND(AE10+(AE10/100*AG$4),AH$4)&lt;&gt;0,MROUND(AE10+(AE10/100*AG$4),AH$4),5000)</f>
        <v>5000</v>
      </c>
      <c r="AJ10" s="70">
        <f>IF(J10&lt;&gt;"P",195000,19500)</f>
        <v>195000</v>
      </c>
      <c r="AL10" s="11" t="b">
        <f>IF(AND(AG10&lt;&gt;"",AJ10&lt;&gt;""),AG10&lt;AJ10,"")</f>
        <v>1</v>
      </c>
      <c r="AO10" s="70">
        <f t="shared" si="3"/>
        <v>5000</v>
      </c>
      <c r="AQ10" s="216"/>
    </row>
    <row r="11" spans="1:43" s="196" customFormat="1" x14ac:dyDescent="0.4">
      <c r="A11" s="111">
        <f t="shared" si="0"/>
        <v>20110</v>
      </c>
      <c r="B11" s="119"/>
      <c r="C11" s="174">
        <f t="shared" si="1"/>
        <v>5</v>
      </c>
      <c r="D11" s="119"/>
      <c r="E11" s="111">
        <f t="shared" si="2"/>
        <v>20110</v>
      </c>
      <c r="F11" s="119"/>
      <c r="G11" s="111" t="s">
        <v>180</v>
      </c>
      <c r="H11" s="105"/>
      <c r="I11" s="155">
        <v>20110</v>
      </c>
      <c r="J11" s="155"/>
      <c r="K11" s="205" t="s">
        <v>354</v>
      </c>
      <c r="L11" s="217" t="s">
        <v>75</v>
      </c>
      <c r="M11" s="217"/>
      <c r="N11" s="217"/>
      <c r="O11" s="217" t="s">
        <v>4</v>
      </c>
      <c r="P11" s="217" t="s">
        <v>5</v>
      </c>
      <c r="Q11" s="217" t="s">
        <v>6</v>
      </c>
      <c r="R11" s="217" t="s">
        <v>7</v>
      </c>
      <c r="S11" s="217" t="s">
        <v>8</v>
      </c>
      <c r="T11" s="217" t="s">
        <v>9</v>
      </c>
      <c r="U11" s="11"/>
      <c r="V11" s="77"/>
      <c r="W11" s="77"/>
      <c r="X11" s="11"/>
      <c r="Y11" s="136"/>
      <c r="Z11" s="136"/>
      <c r="AA11" s="136"/>
      <c r="AB11" s="136"/>
      <c r="AC11" s="142"/>
      <c r="AD11" s="11"/>
      <c r="AE11" s="136">
        <f>IF((MAXA(Y11,Z11,AA11,AB11,AC11))/1000&lt;10,10,(MAXA(Y11,Z11,AA11,AB11,AC11)/1000))</f>
        <v>10</v>
      </c>
      <c r="AF11" s="11"/>
      <c r="AG11" s="136">
        <f>IF(MROUND(AE11+(AE11/100*AG$4),AH$4)&lt;&gt;0,MROUND(AE11+(AE11/100*AG$4),AH$4),5000)</f>
        <v>5000</v>
      </c>
      <c r="AH11" s="11"/>
      <c r="AI11" s="11"/>
      <c r="AJ11" s="136">
        <f>IF(J11&lt;&gt;"P",195000,19500)</f>
        <v>195000</v>
      </c>
      <c r="AK11" s="11"/>
      <c r="AL11" s="11"/>
      <c r="AM11" s="11"/>
      <c r="AN11" s="11"/>
      <c r="AO11" s="136">
        <f t="shared" si="3"/>
        <v>5000</v>
      </c>
      <c r="AQ11" s="217"/>
    </row>
    <row r="12" spans="1:43" x14ac:dyDescent="0.4">
      <c r="A12" s="124">
        <f t="shared" si="0"/>
        <v>202</v>
      </c>
      <c r="B12" s="117"/>
      <c r="C12" s="175">
        <f t="shared" si="1"/>
        <v>3</v>
      </c>
      <c r="D12" s="117"/>
      <c r="E12" s="124">
        <f t="shared" si="2"/>
        <v>20200</v>
      </c>
      <c r="F12" s="117"/>
      <c r="G12" s="124"/>
      <c r="H12" s="160"/>
      <c r="I12" s="156">
        <v>202</v>
      </c>
      <c r="J12" s="156"/>
      <c r="K12" s="206" t="s">
        <v>355</v>
      </c>
      <c r="L12" s="218"/>
      <c r="M12" s="218"/>
      <c r="N12" s="218"/>
      <c r="O12" s="218"/>
      <c r="P12" s="218"/>
      <c r="Q12" s="218"/>
      <c r="R12" s="218"/>
      <c r="S12" s="218"/>
      <c r="T12" s="218"/>
      <c r="U12" s="196"/>
      <c r="V12" s="128"/>
      <c r="W12" s="128"/>
      <c r="X12" s="196"/>
      <c r="Y12" s="135"/>
      <c r="Z12" s="135"/>
      <c r="AA12" s="135"/>
      <c r="AB12" s="135"/>
      <c r="AC12" s="141"/>
      <c r="AD12" s="196"/>
      <c r="AE12" s="135"/>
      <c r="AF12" s="196"/>
      <c r="AG12" s="135"/>
      <c r="AH12" s="196"/>
      <c r="AI12" s="196"/>
      <c r="AJ12" s="135"/>
      <c r="AK12" s="196"/>
      <c r="AL12" s="11" t="str">
        <f t="shared" ref="AL12:AL20" si="4">IF(AND(AG12&lt;&gt;"",AJ12&lt;&gt;""),AG12&lt;AJ12,"")</f>
        <v/>
      </c>
      <c r="AM12" s="196"/>
      <c r="AN12" s="196"/>
      <c r="AO12" s="135"/>
      <c r="AQ12" s="218"/>
    </row>
    <row r="13" spans="1:43" s="196" customFormat="1" x14ac:dyDescent="0.4">
      <c r="A13" s="125">
        <f t="shared" si="0"/>
        <v>20201</v>
      </c>
      <c r="B13" s="120"/>
      <c r="C13" s="176">
        <f t="shared" si="1"/>
        <v>5</v>
      </c>
      <c r="D13" s="120"/>
      <c r="E13" s="125">
        <f t="shared" si="2"/>
        <v>20201</v>
      </c>
      <c r="F13" s="120"/>
      <c r="G13" s="125" t="s">
        <v>180</v>
      </c>
      <c r="H13" s="130"/>
      <c r="I13" s="127">
        <v>20201</v>
      </c>
      <c r="J13" s="127"/>
      <c r="K13" s="207" t="s">
        <v>379</v>
      </c>
      <c r="L13" s="219" t="s">
        <v>366</v>
      </c>
      <c r="M13" s="219"/>
      <c r="N13" s="219"/>
      <c r="O13" s="219"/>
      <c r="P13" s="219" t="s">
        <v>5</v>
      </c>
      <c r="Q13" s="219" t="s">
        <v>6</v>
      </c>
      <c r="R13" s="219" t="s">
        <v>7</v>
      </c>
      <c r="S13" s="219" t="s">
        <v>8</v>
      </c>
      <c r="T13" s="219" t="s">
        <v>9</v>
      </c>
      <c r="U13" s="11"/>
      <c r="V13" s="133"/>
      <c r="W13" s="133"/>
      <c r="X13" s="11"/>
      <c r="Y13" s="137"/>
      <c r="Z13" s="137"/>
      <c r="AA13" s="137"/>
      <c r="AB13" s="137"/>
      <c r="AC13" s="137"/>
      <c r="AD13" s="11"/>
      <c r="AE13" s="137">
        <f>IF((MAXA(Y13,Z13,AA13,AB13,AC13))/1000&lt;10,10,(MAXA(Y13,Z13,AA13,AB13,AC13)/1000))</f>
        <v>10</v>
      </c>
      <c r="AF13" s="11"/>
      <c r="AG13" s="137">
        <f>IF(MROUND(AE13+(AE13/100*AG$4),AH$4)&lt;&gt;0,MROUND(AE13+(AE13/100*AG$4),AH$4),5000)</f>
        <v>5000</v>
      </c>
      <c r="AH13" s="11"/>
      <c r="AI13" s="11"/>
      <c r="AJ13" s="137">
        <f>IF(J13&lt;&gt;"P",195000,19500)</f>
        <v>195000</v>
      </c>
      <c r="AK13" s="11"/>
      <c r="AL13" s="11" t="b">
        <f t="shared" si="4"/>
        <v>1</v>
      </c>
      <c r="AM13" s="11"/>
      <c r="AN13" s="11"/>
      <c r="AO13" s="137">
        <f t="shared" si="3"/>
        <v>5000</v>
      </c>
      <c r="AQ13" s="219"/>
    </row>
    <row r="14" spans="1:43" x14ac:dyDescent="0.4">
      <c r="A14" s="110">
        <f t="shared" si="0"/>
        <v>20203</v>
      </c>
      <c r="B14" s="119"/>
      <c r="C14" s="177">
        <f t="shared" si="1"/>
        <v>5</v>
      </c>
      <c r="D14" s="119"/>
      <c r="E14" s="110">
        <f t="shared" si="2"/>
        <v>20203</v>
      </c>
      <c r="F14" s="119"/>
      <c r="G14" s="110" t="s">
        <v>180</v>
      </c>
      <c r="H14" s="84"/>
      <c r="I14" s="157">
        <v>20203</v>
      </c>
      <c r="J14" s="157"/>
      <c r="K14" s="208" t="s">
        <v>10</v>
      </c>
      <c r="L14" s="220" t="s">
        <v>366</v>
      </c>
      <c r="M14" s="220"/>
      <c r="N14" s="220"/>
      <c r="O14" s="220"/>
      <c r="P14" s="220" t="s">
        <v>5</v>
      </c>
      <c r="Q14" s="220" t="s">
        <v>6</v>
      </c>
      <c r="R14" s="220" t="s">
        <v>7</v>
      </c>
      <c r="S14" s="220" t="s">
        <v>8</v>
      </c>
      <c r="T14" s="220" t="s">
        <v>9</v>
      </c>
      <c r="V14" s="74"/>
      <c r="W14" s="74"/>
      <c r="Y14" s="75"/>
      <c r="Z14" s="75"/>
      <c r="AA14" s="75"/>
      <c r="AB14" s="75"/>
      <c r="AC14" s="76"/>
      <c r="AE14" s="75">
        <f>IF((MAXA(Y14,Z14,AA14,AB14,AC14))/1000&lt;10,10,(MAXA(Y14,Z14,AA14,AB14,AC14)/1000))</f>
        <v>10</v>
      </c>
      <c r="AG14" s="75">
        <f>IF(MROUND(AE14+(AE14/100*AG$4),AH$4)&lt;&gt;0,MROUND(AE14+(AE14/100*AG$4),AH$4),5000)</f>
        <v>5000</v>
      </c>
      <c r="AJ14" s="75">
        <f>IF(J14&lt;&gt;"P",195000,19500)</f>
        <v>195000</v>
      </c>
      <c r="AL14" s="11" t="b">
        <f t="shared" si="4"/>
        <v>1</v>
      </c>
      <c r="AO14" s="75">
        <f t="shared" si="3"/>
        <v>5000</v>
      </c>
      <c r="AQ14" s="220"/>
    </row>
    <row r="15" spans="1:43" s="196" customFormat="1" x14ac:dyDescent="0.4">
      <c r="A15" s="125">
        <f t="shared" si="0"/>
        <v>20204</v>
      </c>
      <c r="B15" s="120"/>
      <c r="C15" s="176">
        <f t="shared" si="1"/>
        <v>5</v>
      </c>
      <c r="D15" s="120"/>
      <c r="E15" s="125">
        <f t="shared" si="2"/>
        <v>20204</v>
      </c>
      <c r="F15" s="120"/>
      <c r="G15" s="125" t="s">
        <v>180</v>
      </c>
      <c r="H15" s="130"/>
      <c r="I15" s="127">
        <v>20204</v>
      </c>
      <c r="J15" s="127"/>
      <c r="K15" s="207" t="s">
        <v>380</v>
      </c>
      <c r="L15" s="219" t="s">
        <v>366</v>
      </c>
      <c r="M15" s="219"/>
      <c r="N15" s="219"/>
      <c r="O15" s="219"/>
      <c r="P15" s="219" t="s">
        <v>5</v>
      </c>
      <c r="Q15" s="219" t="s">
        <v>6</v>
      </c>
      <c r="R15" s="219" t="s">
        <v>7</v>
      </c>
      <c r="S15" s="219" t="s">
        <v>8</v>
      </c>
      <c r="T15" s="219" t="s">
        <v>9</v>
      </c>
      <c r="U15" s="11"/>
      <c r="V15" s="133"/>
      <c r="W15" s="133"/>
      <c r="X15" s="11"/>
      <c r="Y15" s="137"/>
      <c r="Z15" s="137"/>
      <c r="AA15" s="137"/>
      <c r="AB15" s="137"/>
      <c r="AC15" s="137"/>
      <c r="AD15" s="11"/>
      <c r="AE15" s="137">
        <f>IF((MAXA(Y15,Z15,AA15,AB15,AC15))/1000&lt;10,10,(MAXA(Y15,Z15,AA15,AB15,AC15)/1000))</f>
        <v>10</v>
      </c>
      <c r="AF15" s="11"/>
      <c r="AG15" s="137">
        <f>IF(MROUND(AE15+(AE15/100*AG$4),AH$4)&lt;&gt;0,MROUND(AE15+(AE15/100*AG$4),AH$4),5000)</f>
        <v>5000</v>
      </c>
      <c r="AH15" s="11"/>
      <c r="AI15" s="11"/>
      <c r="AJ15" s="137">
        <f>IF(J15&lt;&gt;"P",195000,19500)</f>
        <v>195000</v>
      </c>
      <c r="AK15" s="11"/>
      <c r="AL15" s="11" t="b">
        <f t="shared" si="4"/>
        <v>1</v>
      </c>
      <c r="AM15" s="11"/>
      <c r="AN15" s="11"/>
      <c r="AO15" s="137">
        <f t="shared" si="3"/>
        <v>5000</v>
      </c>
      <c r="AQ15" s="219"/>
    </row>
    <row r="16" spans="1:43" x14ac:dyDescent="0.4">
      <c r="A16" s="114">
        <f t="shared" si="0"/>
        <v>20299</v>
      </c>
      <c r="B16" s="120"/>
      <c r="C16" s="172">
        <f t="shared" si="1"/>
        <v>5</v>
      </c>
      <c r="D16" s="120"/>
      <c r="E16" s="114">
        <f t="shared" si="2"/>
        <v>20299</v>
      </c>
      <c r="F16" s="120"/>
      <c r="G16" s="114" t="s">
        <v>180</v>
      </c>
      <c r="H16" s="98"/>
      <c r="I16" s="152">
        <v>20299</v>
      </c>
      <c r="J16" s="152"/>
      <c r="K16" s="203" t="s">
        <v>361</v>
      </c>
      <c r="L16" s="215" t="s">
        <v>366</v>
      </c>
      <c r="M16" s="215"/>
      <c r="N16" s="215"/>
      <c r="O16" s="215"/>
      <c r="P16" s="215" t="s">
        <v>5</v>
      </c>
      <c r="Q16" s="215" t="s">
        <v>6</v>
      </c>
      <c r="R16" s="215" t="s">
        <v>7</v>
      </c>
      <c r="S16" s="215" t="s">
        <v>8</v>
      </c>
      <c r="T16" s="215" t="s">
        <v>9</v>
      </c>
      <c r="V16" s="97"/>
      <c r="W16" s="97"/>
      <c r="Y16" s="96"/>
      <c r="Z16" s="96"/>
      <c r="AA16" s="96"/>
      <c r="AB16" s="96"/>
      <c r="AC16" s="96"/>
      <c r="AE16" s="96">
        <f>IF((MAXA(Y16,Z16,AA16,AB16,AC16))/1000&lt;10,10,(MAXA(Y16,Z16,AA16,AB16,AC16)/1000))</f>
        <v>10</v>
      </c>
      <c r="AG16" s="96">
        <f>IF(MROUND(AE16+(AE16/100*AG$4),AH$4)&lt;&gt;0,MROUND(AE16+(AE16/100*AG$4),AH$4),5000)</f>
        <v>5000</v>
      </c>
      <c r="AJ16" s="96">
        <f>IF(J16&lt;&gt;"P",195000,19500)</f>
        <v>195000</v>
      </c>
      <c r="AL16" s="11" t="b">
        <f t="shared" si="4"/>
        <v>1</v>
      </c>
      <c r="AO16" s="96">
        <f t="shared" si="3"/>
        <v>5000</v>
      </c>
      <c r="AQ16" s="215"/>
    </row>
    <row r="17" spans="1:43" s="196" customFormat="1" x14ac:dyDescent="0.4">
      <c r="A17" s="108">
        <f t="shared" si="0"/>
        <v>203</v>
      </c>
      <c r="B17" s="117"/>
      <c r="C17" s="171">
        <f t="shared" si="1"/>
        <v>3</v>
      </c>
      <c r="D17" s="117"/>
      <c r="E17" s="108">
        <f t="shared" si="2"/>
        <v>20300</v>
      </c>
      <c r="F17" s="117"/>
      <c r="G17" s="108"/>
      <c r="H17" s="64"/>
      <c r="I17" s="153">
        <v>203</v>
      </c>
      <c r="J17" s="153"/>
      <c r="K17" s="202" t="s">
        <v>293</v>
      </c>
      <c r="L17" s="214"/>
      <c r="M17" s="214"/>
      <c r="N17" s="214"/>
      <c r="O17" s="214"/>
      <c r="P17" s="214"/>
      <c r="Q17" s="214"/>
      <c r="R17" s="214"/>
      <c r="S17" s="214"/>
      <c r="T17" s="214"/>
      <c r="V17" s="65"/>
      <c r="W17" s="65"/>
      <c r="Y17" s="66"/>
      <c r="Z17" s="66"/>
      <c r="AA17" s="66"/>
      <c r="AB17" s="66"/>
      <c r="AC17" s="67"/>
      <c r="AE17" s="66"/>
      <c r="AG17" s="66"/>
      <c r="AJ17" s="66"/>
      <c r="AL17" s="11" t="str">
        <f t="shared" si="4"/>
        <v/>
      </c>
      <c r="AO17" s="66"/>
      <c r="AQ17" s="214"/>
    </row>
    <row r="18" spans="1:43" x14ac:dyDescent="0.4">
      <c r="A18" s="114">
        <f t="shared" si="0"/>
        <v>20301</v>
      </c>
      <c r="B18" s="120"/>
      <c r="C18" s="172">
        <f t="shared" si="1"/>
        <v>5</v>
      </c>
      <c r="D18" s="120"/>
      <c r="E18" s="114">
        <f t="shared" si="2"/>
        <v>20301</v>
      </c>
      <c r="F18" s="120"/>
      <c r="G18" s="114" t="s">
        <v>180</v>
      </c>
      <c r="H18" s="98"/>
      <c r="I18" s="152">
        <v>20301</v>
      </c>
      <c r="J18" s="152"/>
      <c r="K18" s="203" t="s">
        <v>381</v>
      </c>
      <c r="L18" s="215" t="s">
        <v>366</v>
      </c>
      <c r="M18" s="215"/>
      <c r="N18" s="215"/>
      <c r="O18" s="215"/>
      <c r="P18" s="215" t="s">
        <v>5</v>
      </c>
      <c r="Q18" s="215" t="s">
        <v>6</v>
      </c>
      <c r="R18" s="215" t="s">
        <v>7</v>
      </c>
      <c r="S18" s="215" t="s">
        <v>8</v>
      </c>
      <c r="T18" s="215" t="s">
        <v>9</v>
      </c>
      <c r="V18" s="97"/>
      <c r="W18" s="97"/>
      <c r="Y18" s="96"/>
      <c r="Z18" s="96"/>
      <c r="AA18" s="96"/>
      <c r="AB18" s="96"/>
      <c r="AC18" s="96"/>
      <c r="AE18" s="96">
        <f>IF((MAXA(Y18,Z18,AA18,AB18,AC18))/1000&lt;10,10,(MAXA(Y18,Z18,AA18,AB18,AC18)/1000))</f>
        <v>10</v>
      </c>
      <c r="AG18" s="96">
        <f>IF(MROUND(AE18+(AE18/100*AG$4),AH$4)&lt;&gt;0,MROUND(AE18+(AE18/100*AG$4),AH$4),5000)</f>
        <v>5000</v>
      </c>
      <c r="AJ18" s="96">
        <f>IF(J18&lt;&gt;"P",195000,19500)</f>
        <v>195000</v>
      </c>
      <c r="AL18" s="11" t="b">
        <f t="shared" si="4"/>
        <v>1</v>
      </c>
      <c r="AO18" s="96">
        <f t="shared" si="3"/>
        <v>5000</v>
      </c>
      <c r="AQ18" s="215"/>
    </row>
    <row r="19" spans="1:43" s="196" customFormat="1" x14ac:dyDescent="0.4">
      <c r="A19" s="123">
        <f t="shared" si="0"/>
        <v>20304</v>
      </c>
      <c r="B19" s="118"/>
      <c r="C19" s="178">
        <f t="shared" si="1"/>
        <v>5</v>
      </c>
      <c r="D19" s="118"/>
      <c r="E19" s="123">
        <f t="shared" si="2"/>
        <v>20304</v>
      </c>
      <c r="F19" s="118"/>
      <c r="G19" s="123"/>
      <c r="H19" s="129"/>
      <c r="I19" s="158">
        <v>20304</v>
      </c>
      <c r="J19" s="158"/>
      <c r="K19" s="209" t="s">
        <v>10</v>
      </c>
      <c r="L19" s="221" t="s">
        <v>67</v>
      </c>
      <c r="M19" s="221"/>
      <c r="N19" s="221"/>
      <c r="O19" s="221"/>
      <c r="P19" s="221" t="s">
        <v>5</v>
      </c>
      <c r="Q19" s="221" t="s">
        <v>6</v>
      </c>
      <c r="R19" s="221"/>
      <c r="S19" s="221"/>
      <c r="T19" s="221"/>
      <c r="U19" s="11"/>
      <c r="V19" s="131"/>
      <c r="W19" s="131"/>
      <c r="X19" s="11"/>
      <c r="Y19" s="134"/>
      <c r="Z19" s="134"/>
      <c r="AA19" s="134"/>
      <c r="AB19" s="134"/>
      <c r="AC19" s="140">
        <v>1</v>
      </c>
      <c r="AD19" s="11"/>
      <c r="AE19" s="134">
        <f>IF((MAXA(Y19,Z19,AA19,AB19,AC19))/1000&lt;10,10,(MAXA(Y19,Z19,AA19,AB19,AC19)/1000))</f>
        <v>10</v>
      </c>
      <c r="AF19" s="11"/>
      <c r="AG19" s="134">
        <f>IF(MROUND(AE19+(AE19/100*AG$4),AH$4)&lt;&gt;0,MROUND(AE19+(AE19/100*AG$4),AH$4),5000)</f>
        <v>5000</v>
      </c>
      <c r="AH19" s="11"/>
      <c r="AI19" s="11"/>
      <c r="AJ19" s="134">
        <f>IF(J19&lt;&gt;"P",195000,19500)</f>
        <v>195000</v>
      </c>
      <c r="AK19" s="11"/>
      <c r="AL19" s="11" t="b">
        <f t="shared" si="4"/>
        <v>1</v>
      </c>
      <c r="AM19" s="11"/>
      <c r="AN19" s="11"/>
      <c r="AO19" s="134">
        <f t="shared" si="3"/>
        <v>5000</v>
      </c>
      <c r="AQ19" s="221"/>
    </row>
    <row r="20" spans="1:43" x14ac:dyDescent="0.4">
      <c r="A20" s="114">
        <f t="shared" si="0"/>
        <v>20305</v>
      </c>
      <c r="B20" s="120"/>
      <c r="C20" s="172">
        <f t="shared" si="1"/>
        <v>5</v>
      </c>
      <c r="D20" s="120"/>
      <c r="E20" s="114">
        <f t="shared" si="2"/>
        <v>20305</v>
      </c>
      <c r="F20" s="120"/>
      <c r="G20" s="114" t="s">
        <v>180</v>
      </c>
      <c r="H20" s="98"/>
      <c r="I20" s="152">
        <v>20305</v>
      </c>
      <c r="J20" s="152"/>
      <c r="K20" s="203" t="s">
        <v>380</v>
      </c>
      <c r="L20" s="215" t="s">
        <v>366</v>
      </c>
      <c r="M20" s="215"/>
      <c r="N20" s="215"/>
      <c r="O20" s="215"/>
      <c r="P20" s="215" t="s">
        <v>5</v>
      </c>
      <c r="Q20" s="215" t="s">
        <v>6</v>
      </c>
      <c r="R20" s="215" t="s">
        <v>7</v>
      </c>
      <c r="S20" s="215" t="s">
        <v>8</v>
      </c>
      <c r="T20" s="215" t="s">
        <v>9</v>
      </c>
      <c r="V20" s="97"/>
      <c r="W20" s="97"/>
      <c r="Y20" s="96"/>
      <c r="Z20" s="96"/>
      <c r="AA20" s="96"/>
      <c r="AB20" s="96"/>
      <c r="AC20" s="96"/>
      <c r="AE20" s="96">
        <f>IF((MAXA(Y20,Z20,AA20,AB20,AC20))/1000&lt;10,10,(MAXA(Y20,Z20,AA20,AB20,AC20)/1000))</f>
        <v>10</v>
      </c>
      <c r="AG20" s="96">
        <f>IF(MROUND(AE20+(AE20/100*AG$4),AH$4)&lt;&gt;0,MROUND(AE20+(AE20/100*AG$4),AH$4),5000)</f>
        <v>5000</v>
      </c>
      <c r="AJ20" s="96">
        <f>IF(J20&lt;&gt;"P",195000,19500)</f>
        <v>195000</v>
      </c>
      <c r="AL20" s="11" t="b">
        <f t="shared" si="4"/>
        <v>1</v>
      </c>
      <c r="AO20" s="96">
        <f t="shared" si="3"/>
        <v>5000</v>
      </c>
      <c r="AQ20" s="215"/>
    </row>
    <row r="21" spans="1:43" s="196" customFormat="1" x14ac:dyDescent="0.4">
      <c r="A21" s="108">
        <f t="shared" si="0"/>
        <v>204</v>
      </c>
      <c r="B21" s="117"/>
      <c r="C21" s="171">
        <f t="shared" si="1"/>
        <v>3</v>
      </c>
      <c r="D21" s="117"/>
      <c r="E21" s="108">
        <f t="shared" si="2"/>
        <v>20400</v>
      </c>
      <c r="F21" s="117"/>
      <c r="G21" s="108"/>
      <c r="H21" s="64"/>
      <c r="I21" s="153">
        <v>204</v>
      </c>
      <c r="J21" s="153"/>
      <c r="K21" s="202" t="s">
        <v>534</v>
      </c>
      <c r="L21" s="214"/>
      <c r="M21" s="214"/>
      <c r="N21" s="214"/>
      <c r="O21" s="214"/>
      <c r="P21" s="214"/>
      <c r="Q21" s="214"/>
      <c r="R21" s="214"/>
      <c r="S21" s="214"/>
      <c r="T21" s="214"/>
      <c r="V21" s="65"/>
      <c r="W21" s="65"/>
      <c r="Y21" s="66"/>
      <c r="Z21" s="66"/>
      <c r="AA21" s="66"/>
      <c r="AB21" s="66"/>
      <c r="AC21" s="67"/>
      <c r="AE21" s="66"/>
      <c r="AG21" s="66"/>
      <c r="AJ21" s="66"/>
      <c r="AL21" s="11"/>
      <c r="AO21" s="66"/>
      <c r="AQ21" s="214"/>
    </row>
    <row r="22" spans="1:43" s="195" customFormat="1" x14ac:dyDescent="0.4">
      <c r="A22" s="125">
        <f t="shared" si="0"/>
        <v>20401</v>
      </c>
      <c r="B22" s="120"/>
      <c r="C22" s="176">
        <f t="shared" si="1"/>
        <v>5</v>
      </c>
      <c r="D22" s="120"/>
      <c r="E22" s="125">
        <f t="shared" si="2"/>
        <v>20401</v>
      </c>
      <c r="F22" s="120"/>
      <c r="G22" s="125" t="s">
        <v>180</v>
      </c>
      <c r="H22" s="130"/>
      <c r="I22" s="127">
        <v>20401</v>
      </c>
      <c r="J22" s="127"/>
      <c r="K22" s="207" t="s">
        <v>382</v>
      </c>
      <c r="L22" s="219" t="s">
        <v>374</v>
      </c>
      <c r="M22" s="219"/>
      <c r="N22" s="219"/>
      <c r="O22" s="219"/>
      <c r="P22" s="219" t="s">
        <v>5</v>
      </c>
      <c r="Q22" s="219" t="s">
        <v>6</v>
      </c>
      <c r="R22" s="219" t="s">
        <v>7</v>
      </c>
      <c r="S22" s="219" t="s">
        <v>8</v>
      </c>
      <c r="T22" s="219" t="s">
        <v>9</v>
      </c>
      <c r="U22" s="11"/>
      <c r="V22" s="133"/>
      <c r="W22" s="133"/>
      <c r="X22" s="11"/>
      <c r="Y22" s="137"/>
      <c r="Z22" s="137"/>
      <c r="AA22" s="137"/>
      <c r="AB22" s="137"/>
      <c r="AC22" s="137"/>
      <c r="AD22" s="11"/>
      <c r="AE22" s="137">
        <f>IF((MAXA(Y22,Z22,AA22,AB22,AC22))/1000&lt;10,10,(MAXA(Y22,Z22,AA22,AB22,AC22)/1000))</f>
        <v>10</v>
      </c>
      <c r="AF22" s="11"/>
      <c r="AG22" s="137">
        <f>IF(MROUND(AE22+(AE22/100*AG$4),AH$4)&lt;&gt;0,MROUND(AE22+(AE22/100*AG$4),AH$4),5000)</f>
        <v>5000</v>
      </c>
      <c r="AH22" s="11"/>
      <c r="AI22" s="11"/>
      <c r="AJ22" s="137">
        <f>IF(J22&lt;&gt;"P",195000,19500)</f>
        <v>195000</v>
      </c>
      <c r="AK22" s="11"/>
      <c r="AL22" s="11" t="b">
        <f t="shared" ref="AL22:AL36" si="5">IF(AND(AG22&lt;&gt;"",AJ22&lt;&gt;""),AG22&lt;AJ22,"")</f>
        <v>1</v>
      </c>
      <c r="AM22" s="11"/>
      <c r="AN22" s="11"/>
      <c r="AO22" s="137">
        <f t="shared" si="3"/>
        <v>5000</v>
      </c>
      <c r="AQ22" s="219"/>
    </row>
    <row r="23" spans="1:43" s="196" customFormat="1" x14ac:dyDescent="0.4">
      <c r="A23" s="125">
        <f t="shared" si="0"/>
        <v>20402</v>
      </c>
      <c r="B23" s="120"/>
      <c r="C23" s="176">
        <f t="shared" si="1"/>
        <v>5</v>
      </c>
      <c r="D23" s="120"/>
      <c r="E23" s="125">
        <f t="shared" si="2"/>
        <v>20402</v>
      </c>
      <c r="F23" s="120"/>
      <c r="G23" s="125" t="s">
        <v>180</v>
      </c>
      <c r="H23" s="130"/>
      <c r="I23" s="127">
        <v>20402</v>
      </c>
      <c r="J23" s="127"/>
      <c r="K23" s="207" t="s">
        <v>383</v>
      </c>
      <c r="L23" s="219" t="s">
        <v>364</v>
      </c>
      <c r="M23" s="219"/>
      <c r="N23" s="219"/>
      <c r="O23" s="219"/>
      <c r="P23" s="219" t="s">
        <v>5</v>
      </c>
      <c r="Q23" s="219" t="s">
        <v>6</v>
      </c>
      <c r="R23" s="219" t="s">
        <v>7</v>
      </c>
      <c r="S23" s="219" t="s">
        <v>8</v>
      </c>
      <c r="T23" s="219" t="s">
        <v>9</v>
      </c>
      <c r="U23" s="11"/>
      <c r="V23" s="133"/>
      <c r="W23" s="133"/>
      <c r="X23" s="11"/>
      <c r="Y23" s="137"/>
      <c r="Z23" s="137"/>
      <c r="AA23" s="137"/>
      <c r="AB23" s="137"/>
      <c r="AC23" s="137"/>
      <c r="AD23" s="11"/>
      <c r="AE23" s="137">
        <f>IF((MAXA(Y23,Z23,AA23,AB23,AC23))/1000&lt;10,10,(MAXA(Y23,Z23,AA23,AB23,AC23)/1000))</f>
        <v>10</v>
      </c>
      <c r="AF23" s="11"/>
      <c r="AG23" s="137">
        <f>IF(MROUND(AE23+(AE23/100*AG$4),AH$4)&lt;&gt;0,MROUND(AE23+(AE23/100*AG$4),AH$4),5000)</f>
        <v>5000</v>
      </c>
      <c r="AH23" s="11"/>
      <c r="AI23" s="11"/>
      <c r="AJ23" s="137">
        <f>IF(J23&lt;&gt;"P",195000,19500)</f>
        <v>195000</v>
      </c>
      <c r="AK23" s="11"/>
      <c r="AL23" s="11" t="b">
        <f t="shared" si="5"/>
        <v>1</v>
      </c>
      <c r="AM23" s="11"/>
      <c r="AN23" s="11"/>
      <c r="AO23" s="137">
        <f t="shared" si="3"/>
        <v>5000</v>
      </c>
      <c r="AQ23" s="219"/>
    </row>
    <row r="24" spans="1:43" x14ac:dyDescent="0.4">
      <c r="A24" s="124">
        <f t="shared" si="0"/>
        <v>205</v>
      </c>
      <c r="B24" s="117"/>
      <c r="C24" s="175">
        <f t="shared" si="1"/>
        <v>3</v>
      </c>
      <c r="D24" s="117"/>
      <c r="E24" s="124">
        <f t="shared" si="2"/>
        <v>20500</v>
      </c>
      <c r="F24" s="117"/>
      <c r="G24" s="124"/>
      <c r="H24" s="160"/>
      <c r="I24" s="156">
        <v>205</v>
      </c>
      <c r="J24" s="156"/>
      <c r="K24" s="206" t="s">
        <v>294</v>
      </c>
      <c r="L24" s="218"/>
      <c r="M24" s="218"/>
      <c r="N24" s="218"/>
      <c r="O24" s="218"/>
      <c r="P24" s="218"/>
      <c r="Q24" s="218"/>
      <c r="R24" s="218"/>
      <c r="S24" s="218"/>
      <c r="T24" s="218"/>
      <c r="U24" s="196"/>
      <c r="V24" s="128"/>
      <c r="W24" s="128"/>
      <c r="X24" s="196"/>
      <c r="Y24" s="135"/>
      <c r="Z24" s="135"/>
      <c r="AA24" s="135"/>
      <c r="AB24" s="135"/>
      <c r="AC24" s="141"/>
      <c r="AD24" s="196"/>
      <c r="AE24" s="135"/>
      <c r="AF24" s="196"/>
      <c r="AG24" s="135"/>
      <c r="AH24" s="196"/>
      <c r="AI24" s="196"/>
      <c r="AJ24" s="135"/>
      <c r="AK24" s="196"/>
      <c r="AL24" s="11" t="str">
        <f t="shared" si="5"/>
        <v/>
      </c>
      <c r="AM24" s="196"/>
      <c r="AN24" s="196"/>
      <c r="AO24" s="135"/>
      <c r="AQ24" s="218"/>
    </row>
    <row r="25" spans="1:43" x14ac:dyDescent="0.4">
      <c r="A25" s="109">
        <f t="shared" si="0"/>
        <v>20501</v>
      </c>
      <c r="B25" s="118"/>
      <c r="C25" s="173">
        <f t="shared" si="1"/>
        <v>5</v>
      </c>
      <c r="D25" s="118"/>
      <c r="E25" s="109">
        <f t="shared" si="2"/>
        <v>20501</v>
      </c>
      <c r="F25" s="118"/>
      <c r="G25" s="109"/>
      <c r="H25" s="69"/>
      <c r="I25" s="154">
        <v>20501</v>
      </c>
      <c r="J25" s="154"/>
      <c r="K25" s="204" t="s">
        <v>10</v>
      </c>
      <c r="L25" s="216" t="s">
        <v>67</v>
      </c>
      <c r="M25" s="216"/>
      <c r="N25" s="216"/>
      <c r="O25" s="216"/>
      <c r="P25" s="216" t="s">
        <v>5</v>
      </c>
      <c r="Q25" s="216" t="s">
        <v>6</v>
      </c>
      <c r="R25" s="216"/>
      <c r="S25" s="216"/>
      <c r="T25" s="216"/>
      <c r="V25" s="68"/>
      <c r="W25" s="68"/>
      <c r="Y25" s="72"/>
      <c r="Z25" s="72"/>
      <c r="AA25" s="72">
        <v>162</v>
      </c>
      <c r="AB25" s="72"/>
      <c r="AC25" s="73"/>
      <c r="AE25" s="72">
        <f>IF((MAXA(Y25,Z25,AA25,AB25,AC25))/1000&lt;10,10,(MAXA(Y25,Z25,AA25,AB25,AC25)/1000))</f>
        <v>10</v>
      </c>
      <c r="AG25" s="72">
        <f>IF(MROUND(AE25+(AE25/100*AG$4),AH$4)&lt;&gt;0,MROUND(AE25+(AE25/100*AG$4),AH$4),5000)</f>
        <v>5000</v>
      </c>
      <c r="AJ25" s="72">
        <f>IF(J25&lt;&gt;"P",195000,19500)</f>
        <v>195000</v>
      </c>
      <c r="AL25" s="11" t="b">
        <f t="shared" si="5"/>
        <v>1</v>
      </c>
      <c r="AO25" s="72">
        <f t="shared" si="3"/>
        <v>5000</v>
      </c>
      <c r="AQ25" s="216"/>
    </row>
    <row r="26" spans="1:43" s="195" customFormat="1" x14ac:dyDescent="0.4">
      <c r="A26" s="108">
        <f t="shared" si="0"/>
        <v>206</v>
      </c>
      <c r="B26" s="117"/>
      <c r="C26" s="171">
        <f t="shared" si="1"/>
        <v>3</v>
      </c>
      <c r="D26" s="117"/>
      <c r="E26" s="108">
        <f t="shared" si="2"/>
        <v>20600</v>
      </c>
      <c r="F26" s="117"/>
      <c r="G26" s="108"/>
      <c r="H26" s="64"/>
      <c r="I26" s="153">
        <v>206</v>
      </c>
      <c r="J26" s="153"/>
      <c r="K26" s="202" t="s">
        <v>295</v>
      </c>
      <c r="L26" s="214"/>
      <c r="M26" s="214"/>
      <c r="N26" s="214"/>
      <c r="O26" s="214"/>
      <c r="P26" s="214"/>
      <c r="Q26" s="214"/>
      <c r="R26" s="214"/>
      <c r="S26" s="214"/>
      <c r="T26" s="214"/>
      <c r="U26" s="196"/>
      <c r="V26" s="65"/>
      <c r="W26" s="65"/>
      <c r="X26" s="196"/>
      <c r="Y26" s="66"/>
      <c r="Z26" s="66"/>
      <c r="AA26" s="66"/>
      <c r="AB26" s="66"/>
      <c r="AC26" s="67"/>
      <c r="AD26" s="196"/>
      <c r="AE26" s="66"/>
      <c r="AF26" s="196"/>
      <c r="AG26" s="66"/>
      <c r="AH26" s="196"/>
      <c r="AI26" s="196"/>
      <c r="AJ26" s="66"/>
      <c r="AK26" s="196"/>
      <c r="AL26" s="11" t="str">
        <f t="shared" si="5"/>
        <v/>
      </c>
      <c r="AM26" s="196"/>
      <c r="AN26" s="196"/>
      <c r="AO26" s="66"/>
      <c r="AQ26" s="214"/>
    </row>
    <row r="27" spans="1:43" s="196" customFormat="1" x14ac:dyDescent="0.4">
      <c r="A27" s="123">
        <f t="shared" si="0"/>
        <v>20601</v>
      </c>
      <c r="B27" s="118"/>
      <c r="C27" s="178">
        <f t="shared" si="1"/>
        <v>5</v>
      </c>
      <c r="D27" s="118"/>
      <c r="E27" s="123">
        <f t="shared" si="2"/>
        <v>20601</v>
      </c>
      <c r="F27" s="118"/>
      <c r="G27" s="123"/>
      <c r="H27" s="129"/>
      <c r="I27" s="158">
        <v>20601</v>
      </c>
      <c r="J27" s="158"/>
      <c r="K27" s="209" t="s">
        <v>10</v>
      </c>
      <c r="L27" s="221" t="s">
        <v>67</v>
      </c>
      <c r="M27" s="221"/>
      <c r="N27" s="221"/>
      <c r="O27" s="221"/>
      <c r="P27" s="221" t="s">
        <v>5</v>
      </c>
      <c r="Q27" s="221" t="s">
        <v>6</v>
      </c>
      <c r="R27" s="221"/>
      <c r="S27" s="221"/>
      <c r="T27" s="221"/>
      <c r="U27" s="11"/>
      <c r="V27" s="131"/>
      <c r="W27" s="131"/>
      <c r="X27" s="11"/>
      <c r="Y27" s="134"/>
      <c r="Z27" s="134"/>
      <c r="AA27" s="134"/>
      <c r="AB27" s="134"/>
      <c r="AC27" s="140">
        <v>1</v>
      </c>
      <c r="AD27" s="11"/>
      <c r="AE27" s="134">
        <f>IF((MAXA(Y27,Z27,AA27,AB27,AC27))/1000&lt;10,10,(MAXA(Y27,Z27,AA27,AB27,AC27)/1000))</f>
        <v>10</v>
      </c>
      <c r="AF27" s="11"/>
      <c r="AG27" s="134">
        <f>IF(MROUND(AE27+(AE27/100*AG$4),AH$4)&lt;&gt;0,MROUND(AE27+(AE27/100*AG$4),AH$4),5000)</f>
        <v>5000</v>
      </c>
      <c r="AH27" s="11"/>
      <c r="AI27" s="11"/>
      <c r="AJ27" s="134">
        <f>IF(J27&lt;&gt;"P",195000,19500)</f>
        <v>195000</v>
      </c>
      <c r="AK27" s="11"/>
      <c r="AL27" s="11" t="b">
        <f t="shared" si="5"/>
        <v>1</v>
      </c>
      <c r="AM27" s="11"/>
      <c r="AN27" s="11"/>
      <c r="AO27" s="134">
        <f t="shared" si="3"/>
        <v>5000</v>
      </c>
      <c r="AQ27" s="221"/>
    </row>
    <row r="28" spans="1:43" x14ac:dyDescent="0.4">
      <c r="A28" s="124">
        <f t="shared" si="0"/>
        <v>207</v>
      </c>
      <c r="B28" s="117"/>
      <c r="C28" s="175">
        <f t="shared" si="1"/>
        <v>3</v>
      </c>
      <c r="D28" s="117"/>
      <c r="E28" s="124">
        <f t="shared" si="2"/>
        <v>20700</v>
      </c>
      <c r="F28" s="117"/>
      <c r="G28" s="124"/>
      <c r="H28" s="160"/>
      <c r="I28" s="156">
        <v>207</v>
      </c>
      <c r="J28" s="156"/>
      <c r="K28" s="206" t="s">
        <v>296</v>
      </c>
      <c r="L28" s="218"/>
      <c r="M28" s="218"/>
      <c r="N28" s="218"/>
      <c r="O28" s="218"/>
      <c r="P28" s="218"/>
      <c r="Q28" s="218"/>
      <c r="R28" s="218"/>
      <c r="S28" s="218"/>
      <c r="T28" s="218"/>
      <c r="U28" s="196"/>
      <c r="V28" s="128"/>
      <c r="W28" s="128"/>
      <c r="X28" s="196"/>
      <c r="Y28" s="135"/>
      <c r="Z28" s="135"/>
      <c r="AA28" s="135"/>
      <c r="AB28" s="135"/>
      <c r="AC28" s="141"/>
      <c r="AD28" s="196"/>
      <c r="AE28" s="135"/>
      <c r="AF28" s="196"/>
      <c r="AG28" s="135"/>
      <c r="AH28" s="196"/>
      <c r="AI28" s="196"/>
      <c r="AJ28" s="135"/>
      <c r="AK28" s="196"/>
      <c r="AL28" s="11" t="str">
        <f t="shared" si="5"/>
        <v/>
      </c>
      <c r="AM28" s="196"/>
      <c r="AN28" s="196"/>
      <c r="AO28" s="135"/>
      <c r="AQ28" s="218"/>
    </row>
    <row r="29" spans="1:43" s="196" customFormat="1" x14ac:dyDescent="0.4">
      <c r="A29" s="125">
        <f t="shared" si="0"/>
        <v>20703</v>
      </c>
      <c r="B29" s="120"/>
      <c r="C29" s="176">
        <f t="shared" si="1"/>
        <v>5</v>
      </c>
      <c r="D29" s="120"/>
      <c r="E29" s="125">
        <f t="shared" si="2"/>
        <v>20703</v>
      </c>
      <c r="F29" s="120"/>
      <c r="G29" s="125" t="s">
        <v>180</v>
      </c>
      <c r="H29" s="130"/>
      <c r="I29" s="127">
        <v>20703</v>
      </c>
      <c r="J29" s="127"/>
      <c r="K29" s="207" t="s">
        <v>384</v>
      </c>
      <c r="L29" s="219" t="s">
        <v>370</v>
      </c>
      <c r="M29" s="219"/>
      <c r="N29" s="219"/>
      <c r="O29" s="219"/>
      <c r="P29" s="219" t="s">
        <v>5</v>
      </c>
      <c r="Q29" s="219" t="s">
        <v>6</v>
      </c>
      <c r="R29" s="219" t="s">
        <v>7</v>
      </c>
      <c r="S29" s="219" t="s">
        <v>8</v>
      </c>
      <c r="T29" s="219" t="s">
        <v>9</v>
      </c>
      <c r="U29" s="11"/>
      <c r="V29" s="133"/>
      <c r="W29" s="133"/>
      <c r="X29" s="11"/>
      <c r="Y29" s="137"/>
      <c r="Z29" s="137"/>
      <c r="AA29" s="137"/>
      <c r="AB29" s="137"/>
      <c r="AC29" s="137"/>
      <c r="AD29" s="11"/>
      <c r="AE29" s="137">
        <f>IF((MAXA(Y29,Z29,AA29,AB29,AC29))/1000&lt;10,10,(MAXA(Y29,Z29,AA29,AB29,AC29)/1000))</f>
        <v>10</v>
      </c>
      <c r="AF29" s="11"/>
      <c r="AG29" s="137">
        <f>IF(MROUND(AE29+(AE29/100*AG$4),AH$4)&lt;&gt;0,MROUND(AE29+(AE29/100*AG$4),AH$4),5000)</f>
        <v>5000</v>
      </c>
      <c r="AH29" s="11"/>
      <c r="AI29" s="11"/>
      <c r="AJ29" s="137">
        <f>IF(J29&lt;&gt;"P",195000,19500)</f>
        <v>195000</v>
      </c>
      <c r="AK29" s="11"/>
      <c r="AL29" s="11" t="b">
        <f t="shared" si="5"/>
        <v>1</v>
      </c>
      <c r="AM29" s="11"/>
      <c r="AN29" s="11"/>
      <c r="AO29" s="137">
        <f t="shared" si="3"/>
        <v>5000</v>
      </c>
      <c r="AQ29" s="219"/>
    </row>
    <row r="30" spans="1:43" x14ac:dyDescent="0.4">
      <c r="A30" s="109">
        <f t="shared" si="0"/>
        <v>20704</v>
      </c>
      <c r="B30" s="118"/>
      <c r="C30" s="173">
        <f t="shared" si="1"/>
        <v>5</v>
      </c>
      <c r="D30" s="118"/>
      <c r="E30" s="109">
        <f t="shared" si="2"/>
        <v>20704</v>
      </c>
      <c r="F30" s="118"/>
      <c r="G30" s="109"/>
      <c r="H30" s="69"/>
      <c r="I30" s="154">
        <v>20704</v>
      </c>
      <c r="J30" s="154"/>
      <c r="K30" s="204" t="s">
        <v>10</v>
      </c>
      <c r="L30" s="216" t="s">
        <v>67</v>
      </c>
      <c r="M30" s="216"/>
      <c r="N30" s="216"/>
      <c r="O30" s="216"/>
      <c r="P30" s="216" t="s">
        <v>5</v>
      </c>
      <c r="Q30" s="216" t="s">
        <v>6</v>
      </c>
      <c r="R30" s="216"/>
      <c r="S30" s="216"/>
      <c r="T30" s="216"/>
      <c r="V30" s="68"/>
      <c r="W30" s="68"/>
      <c r="Y30" s="72"/>
      <c r="Z30" s="72"/>
      <c r="AA30" s="72"/>
      <c r="AB30" s="72"/>
      <c r="AC30" s="73">
        <v>1</v>
      </c>
      <c r="AE30" s="72">
        <f>IF((MAXA(Y30,Z30,AA30,AB30,AC30))/1000&lt;10,10,(MAXA(Y30,Z30,AA30,AB30,AC30)/1000))</f>
        <v>10</v>
      </c>
      <c r="AG30" s="72">
        <f>IF(MROUND(AE30+(AE30/100*AG$4),AH$4)&lt;&gt;0,MROUND(AE30+(AE30/100*AG$4),AH$4),5000)</f>
        <v>5000</v>
      </c>
      <c r="AJ30" s="72">
        <f>IF(J30&lt;&gt;"P",195000,19500)</f>
        <v>195000</v>
      </c>
      <c r="AL30" s="11" t="b">
        <f t="shared" si="5"/>
        <v>1</v>
      </c>
      <c r="AO30" s="72">
        <f t="shared" si="3"/>
        <v>5000</v>
      </c>
      <c r="AQ30" s="216"/>
    </row>
    <row r="31" spans="1:43" x14ac:dyDescent="0.4">
      <c r="A31" s="114">
        <f t="shared" si="0"/>
        <v>20705</v>
      </c>
      <c r="B31" s="120"/>
      <c r="C31" s="172">
        <f t="shared" si="1"/>
        <v>5</v>
      </c>
      <c r="D31" s="120"/>
      <c r="E31" s="114">
        <f t="shared" si="2"/>
        <v>20705</v>
      </c>
      <c r="F31" s="120"/>
      <c r="G31" s="114" t="s">
        <v>180</v>
      </c>
      <c r="H31" s="98"/>
      <c r="I31" s="152">
        <v>20705</v>
      </c>
      <c r="J31" s="152"/>
      <c r="K31" s="203" t="s">
        <v>380</v>
      </c>
      <c r="L31" s="215" t="s">
        <v>364</v>
      </c>
      <c r="M31" s="215"/>
      <c r="N31" s="215"/>
      <c r="O31" s="215"/>
      <c r="P31" s="215" t="s">
        <v>5</v>
      </c>
      <c r="Q31" s="215" t="s">
        <v>6</v>
      </c>
      <c r="R31" s="215" t="s">
        <v>7</v>
      </c>
      <c r="S31" s="215" t="s">
        <v>8</v>
      </c>
      <c r="T31" s="215" t="s">
        <v>9</v>
      </c>
      <c r="V31" s="97"/>
      <c r="W31" s="97"/>
      <c r="Y31" s="96"/>
      <c r="Z31" s="96"/>
      <c r="AA31" s="96"/>
      <c r="AB31" s="96"/>
      <c r="AC31" s="96"/>
      <c r="AE31" s="96">
        <f>IF((MAXA(Y31,Z31,AA31,AB31,AC31))/1000&lt;10,10,(MAXA(Y31,Z31,AA31,AB31,AC31)/1000))</f>
        <v>10</v>
      </c>
      <c r="AG31" s="96">
        <f>IF(MROUND(AE31+(AE31/100*AG$4),AH$4)&lt;&gt;0,MROUND(AE31+(AE31/100*AG$4),AH$4),5000)</f>
        <v>5000</v>
      </c>
      <c r="AJ31" s="96">
        <f>IF(J31&lt;&gt;"P",195000,19500)</f>
        <v>195000</v>
      </c>
      <c r="AL31" s="11" t="b">
        <f t="shared" si="5"/>
        <v>1</v>
      </c>
      <c r="AO31" s="96">
        <f t="shared" si="3"/>
        <v>5000</v>
      </c>
      <c r="AQ31" s="215"/>
    </row>
    <row r="32" spans="1:43" s="194" customFormat="1" x14ac:dyDescent="0.4">
      <c r="A32" s="162">
        <f t="shared" si="0"/>
        <v>3</v>
      </c>
      <c r="B32" s="161"/>
      <c r="C32" s="170">
        <f t="shared" si="1"/>
        <v>1</v>
      </c>
      <c r="D32" s="161"/>
      <c r="E32" s="162">
        <f t="shared" si="2"/>
        <v>30000</v>
      </c>
      <c r="F32" s="161"/>
      <c r="G32" s="162"/>
      <c r="H32" s="163"/>
      <c r="I32" s="164">
        <v>3</v>
      </c>
      <c r="J32" s="164"/>
      <c r="K32" s="201" t="s">
        <v>276</v>
      </c>
      <c r="L32" s="213"/>
      <c r="M32" s="213"/>
      <c r="N32" s="213"/>
      <c r="O32" s="213"/>
      <c r="P32" s="213"/>
      <c r="Q32" s="213"/>
      <c r="R32" s="213"/>
      <c r="S32" s="213"/>
      <c r="T32" s="213"/>
      <c r="V32" s="165"/>
      <c r="W32" s="165"/>
      <c r="Y32" s="63"/>
      <c r="Z32" s="63"/>
      <c r="AA32" s="63"/>
      <c r="AB32" s="63"/>
      <c r="AC32" s="63"/>
      <c r="AE32" s="166"/>
      <c r="AG32" s="166"/>
      <c r="AJ32" s="166"/>
      <c r="AL32" s="95" t="str">
        <f t="shared" si="5"/>
        <v/>
      </c>
      <c r="AO32" s="166"/>
      <c r="AQ32" s="213"/>
    </row>
    <row r="33" spans="1:43" x14ac:dyDescent="0.4">
      <c r="A33" s="124">
        <f t="shared" si="0"/>
        <v>301</v>
      </c>
      <c r="B33" s="117"/>
      <c r="C33" s="175">
        <f t="shared" si="1"/>
        <v>3</v>
      </c>
      <c r="D33" s="117"/>
      <c r="E33" s="124">
        <f t="shared" si="2"/>
        <v>30100</v>
      </c>
      <c r="F33" s="117"/>
      <c r="G33" s="124"/>
      <c r="H33" s="160"/>
      <c r="I33" s="156">
        <v>301</v>
      </c>
      <c r="J33" s="156"/>
      <c r="K33" s="206" t="s">
        <v>297</v>
      </c>
      <c r="L33" s="218"/>
      <c r="M33" s="218"/>
      <c r="N33" s="218"/>
      <c r="O33" s="218"/>
      <c r="P33" s="218"/>
      <c r="Q33" s="218"/>
      <c r="R33" s="218"/>
      <c r="S33" s="218"/>
      <c r="T33" s="218"/>
      <c r="U33" s="196"/>
      <c r="V33" s="128"/>
      <c r="W33" s="128"/>
      <c r="X33" s="196"/>
      <c r="Y33" s="135"/>
      <c r="Z33" s="135"/>
      <c r="AA33" s="135"/>
      <c r="AB33" s="135"/>
      <c r="AC33" s="141"/>
      <c r="AD33" s="196"/>
      <c r="AE33" s="135"/>
      <c r="AF33" s="196"/>
      <c r="AG33" s="135"/>
      <c r="AH33" s="196"/>
      <c r="AI33" s="196"/>
      <c r="AJ33" s="135"/>
      <c r="AK33" s="196"/>
      <c r="AL33" s="11" t="str">
        <f t="shared" si="5"/>
        <v/>
      </c>
      <c r="AM33" s="196"/>
      <c r="AN33" s="196"/>
      <c r="AO33" s="135"/>
      <c r="AQ33" s="218"/>
    </row>
    <row r="34" spans="1:43" s="196" customFormat="1" x14ac:dyDescent="0.4">
      <c r="A34" s="123">
        <f t="shared" si="0"/>
        <v>30101</v>
      </c>
      <c r="B34" s="118"/>
      <c r="C34" s="178">
        <f t="shared" si="1"/>
        <v>5</v>
      </c>
      <c r="D34" s="118"/>
      <c r="E34" s="123">
        <f t="shared" si="2"/>
        <v>30101</v>
      </c>
      <c r="F34" s="118"/>
      <c r="G34" s="123"/>
      <c r="H34" s="129"/>
      <c r="I34" s="158">
        <v>30101</v>
      </c>
      <c r="J34" s="158"/>
      <c r="K34" s="209" t="s">
        <v>11</v>
      </c>
      <c r="L34" s="221" t="s">
        <v>67</v>
      </c>
      <c r="M34" s="221"/>
      <c r="N34" s="221"/>
      <c r="O34" s="221"/>
      <c r="P34" s="221" t="s">
        <v>5</v>
      </c>
      <c r="Q34" s="221" t="s">
        <v>6</v>
      </c>
      <c r="R34" s="221"/>
      <c r="S34" s="221"/>
      <c r="T34" s="221"/>
      <c r="U34" s="11"/>
      <c r="V34" s="131"/>
      <c r="W34" s="131"/>
      <c r="X34" s="11"/>
      <c r="Y34" s="134"/>
      <c r="Z34" s="134"/>
      <c r="AA34" s="134"/>
      <c r="AB34" s="134"/>
      <c r="AC34" s="140">
        <v>1</v>
      </c>
      <c r="AD34" s="11"/>
      <c r="AE34" s="134">
        <f>IF((MAXA(Y34,Z34,AA34,AB34,AC34))/1000&lt;10,10,(MAXA(Y34,Z34,AA34,AB34,AC34)/1000))</f>
        <v>10</v>
      </c>
      <c r="AF34" s="11"/>
      <c r="AG34" s="134">
        <f>IF(MROUND(AE34+(AE34/100*AG$4),AH$4)&lt;&gt;0,MROUND(AE34+(AE34/100*AG$4),AH$4),5000)</f>
        <v>5000</v>
      </c>
      <c r="AH34" s="11"/>
      <c r="AI34" s="11"/>
      <c r="AJ34" s="134">
        <f>IF(J34&lt;&gt;"P",195000,19500)</f>
        <v>195000</v>
      </c>
      <c r="AK34" s="11"/>
      <c r="AL34" s="11" t="b">
        <f t="shared" si="5"/>
        <v>1</v>
      </c>
      <c r="AM34" s="11"/>
      <c r="AN34" s="11"/>
      <c r="AO34" s="134">
        <f t="shared" si="3"/>
        <v>5000</v>
      </c>
      <c r="AQ34" s="221"/>
    </row>
    <row r="35" spans="1:43" x14ac:dyDescent="0.4">
      <c r="A35" s="114">
        <f t="shared" si="0"/>
        <v>30104</v>
      </c>
      <c r="B35" s="120"/>
      <c r="C35" s="172">
        <f t="shared" si="1"/>
        <v>5</v>
      </c>
      <c r="D35" s="120"/>
      <c r="E35" s="114">
        <f t="shared" si="2"/>
        <v>30104</v>
      </c>
      <c r="F35" s="120"/>
      <c r="G35" s="114" t="s">
        <v>180</v>
      </c>
      <c r="H35" s="98"/>
      <c r="I35" s="152">
        <v>30104</v>
      </c>
      <c r="J35" s="152" t="s">
        <v>1</v>
      </c>
      <c r="K35" s="203" t="s">
        <v>385</v>
      </c>
      <c r="L35" s="215" t="s">
        <v>374</v>
      </c>
      <c r="M35" s="215"/>
      <c r="N35" s="215"/>
      <c r="O35" s="215"/>
      <c r="P35" s="215" t="s">
        <v>5</v>
      </c>
      <c r="Q35" s="215" t="s">
        <v>6</v>
      </c>
      <c r="R35" s="215" t="s">
        <v>7</v>
      </c>
      <c r="S35" s="215" t="s">
        <v>8</v>
      </c>
      <c r="T35" s="215" t="s">
        <v>9</v>
      </c>
      <c r="V35" s="97"/>
      <c r="W35" s="97"/>
      <c r="Y35" s="96"/>
      <c r="Z35" s="96"/>
      <c r="AA35" s="96"/>
      <c r="AB35" s="96"/>
      <c r="AC35" s="96"/>
      <c r="AE35" s="96">
        <f>IF((MAXA(Y35,Z35,AA35,AB35,AC35))/1000&lt;10,10,(MAXA(Y35,Z35,AA35,AB35,AC35)/1000))</f>
        <v>10</v>
      </c>
      <c r="AG35" s="96">
        <f>IF(MROUND(AE35+(AE35/100*AG$4),AH$4)&lt;&gt;0,MROUND(AE35+(AE35/100*AG$4),AH$4),5000)</f>
        <v>5000</v>
      </c>
      <c r="AJ35" s="96">
        <f>IF(J35&lt;&gt;"P",195000,19500)</f>
        <v>19500</v>
      </c>
      <c r="AL35" s="11" t="b">
        <f t="shared" si="5"/>
        <v>1</v>
      </c>
      <c r="AO35" s="96">
        <f t="shared" si="3"/>
        <v>5000</v>
      </c>
      <c r="AQ35" s="215"/>
    </row>
    <row r="36" spans="1:43" x14ac:dyDescent="0.4">
      <c r="A36" s="109">
        <f t="shared" si="0"/>
        <v>30105</v>
      </c>
      <c r="B36" s="118"/>
      <c r="C36" s="173">
        <f t="shared" si="1"/>
        <v>5</v>
      </c>
      <c r="D36" s="118"/>
      <c r="E36" s="109">
        <f t="shared" si="2"/>
        <v>30105</v>
      </c>
      <c r="F36" s="118"/>
      <c r="G36" s="109"/>
      <c r="H36" s="69"/>
      <c r="I36" s="154">
        <v>30105</v>
      </c>
      <c r="J36" s="154"/>
      <c r="K36" s="204" t="s">
        <v>12</v>
      </c>
      <c r="L36" s="216" t="s">
        <v>67</v>
      </c>
      <c r="M36" s="216"/>
      <c r="N36" s="216"/>
      <c r="O36" s="216"/>
      <c r="P36" s="216" t="s">
        <v>5</v>
      </c>
      <c r="Q36" s="216" t="s">
        <v>6</v>
      </c>
      <c r="R36" s="216"/>
      <c r="S36" s="216"/>
      <c r="T36" s="216"/>
      <c r="V36" s="68"/>
      <c r="W36" s="68"/>
      <c r="Y36" s="72"/>
      <c r="Z36" s="72"/>
      <c r="AA36" s="72"/>
      <c r="AB36" s="72"/>
      <c r="AC36" s="73">
        <v>1</v>
      </c>
      <c r="AE36" s="72">
        <f>IF((MAXA(Y36,Z36,AA36,AB36,AC36))/1000&lt;10,10,(MAXA(Y36,Z36,AA36,AB36,AC36)/1000))</f>
        <v>10</v>
      </c>
      <c r="AG36" s="72">
        <f>IF(MROUND(AE36+(AE36/100*AG$4),AH$4)&lt;&gt;0,MROUND(AE36+(AE36/100*AG$4),AH$4),5000)</f>
        <v>5000</v>
      </c>
      <c r="AJ36" s="72">
        <f>IF(J36&lt;&gt;"P",195000,19500)</f>
        <v>195000</v>
      </c>
      <c r="AL36" s="11" t="b">
        <f t="shared" si="5"/>
        <v>1</v>
      </c>
      <c r="AO36" s="72">
        <f t="shared" si="3"/>
        <v>5000</v>
      </c>
      <c r="AQ36" s="216"/>
    </row>
    <row r="37" spans="1:43" x14ac:dyDescent="0.4">
      <c r="A37" s="124">
        <f t="shared" si="0"/>
        <v>303</v>
      </c>
      <c r="B37" s="117"/>
      <c r="C37" s="175">
        <f t="shared" si="1"/>
        <v>3</v>
      </c>
      <c r="D37" s="117"/>
      <c r="E37" s="124">
        <f t="shared" si="2"/>
        <v>30300</v>
      </c>
      <c r="F37" s="117"/>
      <c r="G37" s="124"/>
      <c r="H37" s="160"/>
      <c r="I37" s="156">
        <v>303</v>
      </c>
      <c r="J37" s="156"/>
      <c r="K37" s="206" t="s">
        <v>535</v>
      </c>
      <c r="L37" s="218"/>
      <c r="M37" s="218"/>
      <c r="N37" s="218"/>
      <c r="O37" s="218"/>
      <c r="P37" s="218"/>
      <c r="Q37" s="218"/>
      <c r="R37" s="218"/>
      <c r="S37" s="218"/>
      <c r="T37" s="218"/>
      <c r="U37" s="196"/>
      <c r="V37" s="128"/>
      <c r="W37" s="128"/>
      <c r="X37" s="196"/>
      <c r="Y37" s="135"/>
      <c r="Z37" s="135"/>
      <c r="AA37" s="135"/>
      <c r="AB37" s="135"/>
      <c r="AC37" s="141"/>
      <c r="AD37" s="196"/>
      <c r="AE37" s="135"/>
      <c r="AF37" s="196"/>
      <c r="AG37" s="135"/>
      <c r="AH37" s="196"/>
      <c r="AI37" s="196"/>
      <c r="AJ37" s="135"/>
      <c r="AK37" s="196"/>
      <c r="AM37" s="196"/>
      <c r="AN37" s="196"/>
      <c r="AO37" s="135"/>
      <c r="AQ37" s="218"/>
    </row>
    <row r="38" spans="1:43" s="195" customFormat="1" x14ac:dyDescent="0.4">
      <c r="A38" s="125">
        <f t="shared" si="0"/>
        <v>30301</v>
      </c>
      <c r="B38" s="120"/>
      <c r="C38" s="176">
        <f t="shared" si="1"/>
        <v>5</v>
      </c>
      <c r="D38" s="120"/>
      <c r="E38" s="125">
        <f t="shared" si="2"/>
        <v>30301</v>
      </c>
      <c r="F38" s="120"/>
      <c r="G38" s="125" t="s">
        <v>180</v>
      </c>
      <c r="H38" s="130"/>
      <c r="I38" s="127">
        <v>30301</v>
      </c>
      <c r="J38" s="127"/>
      <c r="K38" s="207" t="s">
        <v>386</v>
      </c>
      <c r="L38" s="219" t="s">
        <v>75</v>
      </c>
      <c r="M38" s="219"/>
      <c r="N38" s="219"/>
      <c r="O38" s="219"/>
      <c r="P38" s="219" t="s">
        <v>5</v>
      </c>
      <c r="Q38" s="219" t="s">
        <v>6</v>
      </c>
      <c r="R38" s="219" t="s">
        <v>7</v>
      </c>
      <c r="S38" s="219" t="s">
        <v>8</v>
      </c>
      <c r="T38" s="219" t="s">
        <v>9</v>
      </c>
      <c r="U38" s="11"/>
      <c r="V38" s="133"/>
      <c r="W38" s="133"/>
      <c r="X38" s="11"/>
      <c r="Y38" s="137"/>
      <c r="Z38" s="137"/>
      <c r="AA38" s="137"/>
      <c r="AB38" s="137"/>
      <c r="AC38" s="137"/>
      <c r="AD38" s="11"/>
      <c r="AE38" s="137">
        <f>IF((MAXA(Y38,Z38,AA38,AB38,AC38))/1000&lt;10,10,(MAXA(Y38,Z38,AA38,AB38,AC38)/1000))</f>
        <v>10</v>
      </c>
      <c r="AF38" s="11"/>
      <c r="AG38" s="137">
        <f>IF(MROUND(AE38+(AE38/100*AG$4),AH$4)&lt;&gt;0,MROUND(AE38+(AE38/100*AG$4),AH$4),5000)</f>
        <v>5000</v>
      </c>
      <c r="AH38" s="11"/>
      <c r="AI38" s="11"/>
      <c r="AJ38" s="137">
        <f>IF(J38&lt;&gt;"P",195000,19500)</f>
        <v>195000</v>
      </c>
      <c r="AK38" s="11"/>
      <c r="AL38" s="11" t="b">
        <f t="shared" ref="AL38:AL69" si="6">IF(AND(AG38&lt;&gt;"",AJ38&lt;&gt;""),AG38&lt;AJ38,"")</f>
        <v>1</v>
      </c>
      <c r="AM38" s="11"/>
      <c r="AN38" s="11"/>
      <c r="AO38" s="137">
        <f t="shared" si="3"/>
        <v>5000</v>
      </c>
      <c r="AQ38" s="219"/>
    </row>
    <row r="39" spans="1:43" s="196" customFormat="1" x14ac:dyDescent="0.4">
      <c r="A39" s="125">
        <f t="shared" si="0"/>
        <v>30302</v>
      </c>
      <c r="B39" s="120"/>
      <c r="C39" s="176">
        <f t="shared" si="1"/>
        <v>5</v>
      </c>
      <c r="D39" s="120"/>
      <c r="E39" s="125">
        <f t="shared" si="2"/>
        <v>30302</v>
      </c>
      <c r="F39" s="120"/>
      <c r="G39" s="125" t="s">
        <v>180</v>
      </c>
      <c r="H39" s="130"/>
      <c r="I39" s="127">
        <v>30302</v>
      </c>
      <c r="J39" s="127"/>
      <c r="K39" s="207" t="s">
        <v>387</v>
      </c>
      <c r="L39" s="219" t="s">
        <v>366</v>
      </c>
      <c r="M39" s="219"/>
      <c r="N39" s="219"/>
      <c r="O39" s="219"/>
      <c r="P39" s="219" t="s">
        <v>5</v>
      </c>
      <c r="Q39" s="219" t="s">
        <v>6</v>
      </c>
      <c r="R39" s="219" t="s">
        <v>7</v>
      </c>
      <c r="S39" s="219" t="s">
        <v>8</v>
      </c>
      <c r="T39" s="219" t="s">
        <v>9</v>
      </c>
      <c r="U39" s="11"/>
      <c r="V39" s="133"/>
      <c r="W39" s="133"/>
      <c r="X39" s="11"/>
      <c r="Y39" s="137"/>
      <c r="Z39" s="137"/>
      <c r="AA39" s="137"/>
      <c r="AB39" s="137"/>
      <c r="AC39" s="137"/>
      <c r="AD39" s="11"/>
      <c r="AE39" s="137">
        <f>IF((MAXA(Y39,Z39,AA39,AB39,AC39))/1000&lt;10,10,(MAXA(Y39,Z39,AA39,AB39,AC39)/1000))</f>
        <v>10</v>
      </c>
      <c r="AF39" s="11"/>
      <c r="AG39" s="137">
        <f>IF(MROUND(AE39+(AE39/100*AG$4),AH$4)&lt;&gt;0,MROUND(AE39+(AE39/100*AG$4),AH$4),5000)</f>
        <v>5000</v>
      </c>
      <c r="AH39" s="11"/>
      <c r="AI39" s="11"/>
      <c r="AJ39" s="137">
        <f>IF(J39&lt;&gt;"P",195000,19500)</f>
        <v>195000</v>
      </c>
      <c r="AK39" s="11"/>
      <c r="AL39" s="11" t="b">
        <f t="shared" si="6"/>
        <v>1</v>
      </c>
      <c r="AM39" s="11"/>
      <c r="AN39" s="11"/>
      <c r="AO39" s="137">
        <f t="shared" si="3"/>
        <v>5000</v>
      </c>
      <c r="AQ39" s="219"/>
    </row>
    <row r="40" spans="1:43" s="194" customFormat="1" x14ac:dyDescent="0.4">
      <c r="A40" s="162">
        <f t="shared" si="0"/>
        <v>4</v>
      </c>
      <c r="B40" s="161"/>
      <c r="C40" s="170">
        <f t="shared" si="1"/>
        <v>1</v>
      </c>
      <c r="D40" s="161"/>
      <c r="E40" s="162">
        <f t="shared" si="2"/>
        <v>40000</v>
      </c>
      <c r="F40" s="161"/>
      <c r="G40" s="162"/>
      <c r="H40" s="163"/>
      <c r="I40" s="164">
        <v>4</v>
      </c>
      <c r="J40" s="164"/>
      <c r="K40" s="201" t="s">
        <v>536</v>
      </c>
      <c r="L40" s="213"/>
      <c r="M40" s="213"/>
      <c r="N40" s="213"/>
      <c r="O40" s="213"/>
      <c r="P40" s="213"/>
      <c r="Q40" s="213"/>
      <c r="R40" s="213"/>
      <c r="S40" s="213"/>
      <c r="T40" s="213"/>
      <c r="V40" s="165"/>
      <c r="W40" s="165"/>
      <c r="Y40" s="63"/>
      <c r="Z40" s="63"/>
      <c r="AA40" s="63"/>
      <c r="AB40" s="63"/>
      <c r="AC40" s="63"/>
      <c r="AE40" s="166"/>
      <c r="AG40" s="166"/>
      <c r="AJ40" s="166"/>
      <c r="AL40" s="95" t="str">
        <f t="shared" si="6"/>
        <v/>
      </c>
      <c r="AO40" s="166"/>
      <c r="AQ40" s="213"/>
    </row>
    <row r="41" spans="1:43" x14ac:dyDescent="0.4">
      <c r="A41" s="124">
        <f t="shared" si="0"/>
        <v>401</v>
      </c>
      <c r="B41" s="117"/>
      <c r="C41" s="175">
        <f t="shared" si="1"/>
        <v>3</v>
      </c>
      <c r="D41" s="117"/>
      <c r="E41" s="124">
        <f t="shared" si="2"/>
        <v>40100</v>
      </c>
      <c r="F41" s="117"/>
      <c r="G41" s="124"/>
      <c r="H41" s="160"/>
      <c r="I41" s="156">
        <v>401</v>
      </c>
      <c r="J41" s="156"/>
      <c r="K41" s="206" t="s">
        <v>537</v>
      </c>
      <c r="L41" s="218"/>
      <c r="M41" s="218"/>
      <c r="N41" s="218"/>
      <c r="O41" s="218"/>
      <c r="P41" s="218"/>
      <c r="Q41" s="218"/>
      <c r="R41" s="218"/>
      <c r="S41" s="218"/>
      <c r="T41" s="218"/>
      <c r="U41" s="196"/>
      <c r="V41" s="128"/>
      <c r="W41" s="128"/>
      <c r="X41" s="196"/>
      <c r="Y41" s="135"/>
      <c r="Z41" s="135"/>
      <c r="AA41" s="135"/>
      <c r="AB41" s="135"/>
      <c r="AC41" s="141"/>
      <c r="AD41" s="196"/>
      <c r="AE41" s="135"/>
      <c r="AF41" s="196"/>
      <c r="AG41" s="135"/>
      <c r="AH41" s="196"/>
      <c r="AI41" s="196"/>
      <c r="AJ41" s="135"/>
      <c r="AK41" s="196"/>
      <c r="AL41" s="11" t="str">
        <f t="shared" si="6"/>
        <v/>
      </c>
      <c r="AM41" s="196"/>
      <c r="AN41" s="196"/>
      <c r="AO41" s="135"/>
      <c r="AQ41" s="218"/>
    </row>
    <row r="42" spans="1:43" x14ac:dyDescent="0.4">
      <c r="A42" s="114">
        <f t="shared" si="0"/>
        <v>40109</v>
      </c>
      <c r="B42" s="120"/>
      <c r="C42" s="172">
        <f t="shared" si="1"/>
        <v>5</v>
      </c>
      <c r="D42" s="120"/>
      <c r="E42" s="114">
        <f t="shared" si="2"/>
        <v>40109</v>
      </c>
      <c r="F42" s="120"/>
      <c r="G42" s="114" t="s">
        <v>180</v>
      </c>
      <c r="H42" s="98"/>
      <c r="I42" s="152">
        <v>40109</v>
      </c>
      <c r="J42" s="152"/>
      <c r="K42" s="203" t="s">
        <v>388</v>
      </c>
      <c r="L42" s="215" t="s">
        <v>366</v>
      </c>
      <c r="M42" s="215"/>
      <c r="N42" s="215"/>
      <c r="O42" s="215"/>
      <c r="P42" s="215" t="s">
        <v>5</v>
      </c>
      <c r="Q42" s="215" t="s">
        <v>6</v>
      </c>
      <c r="R42" s="215" t="s">
        <v>7</v>
      </c>
      <c r="S42" s="215" t="s">
        <v>8</v>
      </c>
      <c r="T42" s="215" t="s">
        <v>9</v>
      </c>
      <c r="V42" s="97"/>
      <c r="W42" s="97"/>
      <c r="Y42" s="96"/>
      <c r="Z42" s="96"/>
      <c r="AA42" s="96"/>
      <c r="AB42" s="96"/>
      <c r="AC42" s="96"/>
      <c r="AE42" s="96">
        <f>IF((MAXA(Y42,Z42,AA42,AB42,AC42))/1000&lt;10,10,(MAXA(Y42,Z42,AA42,AB42,AC42)/1000))</f>
        <v>10</v>
      </c>
      <c r="AG42" s="96">
        <f>IF(MROUND(AE42+(AE42/100*AG$4),AH$4)&lt;&gt;0,MROUND(AE42+(AE42/100*AG$4),AH$4),5000)</f>
        <v>5000</v>
      </c>
      <c r="AJ42" s="96">
        <f>IF(J42&lt;&gt;"P",195000,19500)</f>
        <v>195000</v>
      </c>
      <c r="AL42" s="11" t="b">
        <f t="shared" si="6"/>
        <v>1</v>
      </c>
      <c r="AO42" s="96">
        <f t="shared" si="3"/>
        <v>5000</v>
      </c>
      <c r="AQ42" s="215"/>
    </row>
    <row r="43" spans="1:43" x14ac:dyDescent="0.4">
      <c r="A43" s="114">
        <f t="shared" si="0"/>
        <v>40199</v>
      </c>
      <c r="B43" s="120"/>
      <c r="C43" s="172">
        <f t="shared" si="1"/>
        <v>5</v>
      </c>
      <c r="D43" s="120"/>
      <c r="E43" s="114">
        <f t="shared" si="2"/>
        <v>40199</v>
      </c>
      <c r="F43" s="120"/>
      <c r="G43" s="114" t="s">
        <v>180</v>
      </c>
      <c r="H43" s="98"/>
      <c r="I43" s="152">
        <v>40199</v>
      </c>
      <c r="J43" s="152"/>
      <c r="K43" s="203" t="s">
        <v>389</v>
      </c>
      <c r="L43" s="215" t="s">
        <v>366</v>
      </c>
      <c r="M43" s="215"/>
      <c r="N43" s="215"/>
      <c r="O43" s="215"/>
      <c r="P43" s="215" t="s">
        <v>5</v>
      </c>
      <c r="Q43" s="215" t="s">
        <v>6</v>
      </c>
      <c r="R43" s="215" t="s">
        <v>7</v>
      </c>
      <c r="S43" s="215" t="s">
        <v>8</v>
      </c>
      <c r="T43" s="215" t="s">
        <v>9</v>
      </c>
      <c r="V43" s="97"/>
      <c r="W43" s="97"/>
      <c r="Y43" s="96"/>
      <c r="Z43" s="96"/>
      <c r="AA43" s="96"/>
      <c r="AB43" s="96"/>
      <c r="AC43" s="96"/>
      <c r="AE43" s="96">
        <f>IF((MAXA(Y43,Z43,AA43,AB43,AC43))/1000&lt;10,10,(MAXA(Y43,Z43,AA43,AB43,AC43)/1000))</f>
        <v>10</v>
      </c>
      <c r="AG43" s="96">
        <f>IF(MROUND(AE43+(AE43/100*AG$4),AH$4)&lt;&gt;0,MROUND(AE43+(AE43/100*AG$4),AH$4),5000)</f>
        <v>5000</v>
      </c>
      <c r="AJ43" s="96">
        <f>IF(J43&lt;&gt;"P",195000,19500)</f>
        <v>195000</v>
      </c>
      <c r="AL43" s="11" t="b">
        <f t="shared" si="6"/>
        <v>1</v>
      </c>
      <c r="AO43" s="96">
        <f t="shared" si="3"/>
        <v>5000</v>
      </c>
      <c r="AQ43" s="215"/>
    </row>
    <row r="44" spans="1:43" x14ac:dyDescent="0.4">
      <c r="A44" s="124">
        <f t="shared" si="0"/>
        <v>402</v>
      </c>
      <c r="B44" s="117"/>
      <c r="C44" s="175">
        <f t="shared" si="1"/>
        <v>3</v>
      </c>
      <c r="D44" s="117"/>
      <c r="E44" s="124">
        <f t="shared" si="2"/>
        <v>40200</v>
      </c>
      <c r="F44" s="117"/>
      <c r="G44" s="124"/>
      <c r="H44" s="160"/>
      <c r="I44" s="156">
        <v>402</v>
      </c>
      <c r="J44" s="156"/>
      <c r="K44" s="206" t="s">
        <v>538</v>
      </c>
      <c r="L44" s="218"/>
      <c r="M44" s="218"/>
      <c r="N44" s="218"/>
      <c r="O44" s="218"/>
      <c r="P44" s="218"/>
      <c r="Q44" s="218"/>
      <c r="R44" s="218"/>
      <c r="S44" s="218"/>
      <c r="T44" s="218"/>
      <c r="U44" s="196"/>
      <c r="V44" s="128"/>
      <c r="W44" s="128"/>
      <c r="X44" s="196"/>
      <c r="Y44" s="135"/>
      <c r="Z44" s="135"/>
      <c r="AA44" s="135"/>
      <c r="AB44" s="135"/>
      <c r="AC44" s="141"/>
      <c r="AD44" s="196"/>
      <c r="AE44" s="135"/>
      <c r="AF44" s="196"/>
      <c r="AG44" s="135"/>
      <c r="AH44" s="196"/>
      <c r="AI44" s="196"/>
      <c r="AJ44" s="135"/>
      <c r="AK44" s="196"/>
      <c r="AL44" s="11" t="str">
        <f t="shared" si="6"/>
        <v/>
      </c>
      <c r="AM44" s="196"/>
      <c r="AN44" s="196"/>
      <c r="AO44" s="135"/>
      <c r="AQ44" s="218"/>
    </row>
    <row r="45" spans="1:43" s="196" customFormat="1" x14ac:dyDescent="0.4">
      <c r="A45" s="125">
        <f t="shared" si="0"/>
        <v>40209</v>
      </c>
      <c r="B45" s="120"/>
      <c r="C45" s="176">
        <f t="shared" si="1"/>
        <v>5</v>
      </c>
      <c r="D45" s="120"/>
      <c r="E45" s="125">
        <f t="shared" si="2"/>
        <v>40209</v>
      </c>
      <c r="F45" s="120"/>
      <c r="G45" s="125" t="s">
        <v>180</v>
      </c>
      <c r="H45" s="130"/>
      <c r="I45" s="127">
        <v>40209</v>
      </c>
      <c r="J45" s="127"/>
      <c r="K45" s="207" t="s">
        <v>390</v>
      </c>
      <c r="L45" s="219" t="s">
        <v>366</v>
      </c>
      <c r="M45" s="219"/>
      <c r="N45" s="219"/>
      <c r="O45" s="219"/>
      <c r="P45" s="219" t="s">
        <v>5</v>
      </c>
      <c r="Q45" s="219" t="s">
        <v>6</v>
      </c>
      <c r="R45" s="219" t="s">
        <v>7</v>
      </c>
      <c r="S45" s="219" t="s">
        <v>8</v>
      </c>
      <c r="T45" s="219" t="s">
        <v>9</v>
      </c>
      <c r="U45" s="11"/>
      <c r="V45" s="133"/>
      <c r="W45" s="133"/>
      <c r="X45" s="11"/>
      <c r="Y45" s="137"/>
      <c r="Z45" s="137"/>
      <c r="AA45" s="137"/>
      <c r="AB45" s="137"/>
      <c r="AC45" s="137"/>
      <c r="AD45" s="11"/>
      <c r="AE45" s="137">
        <f>IF((MAXA(Y45,Z45,AA45,AB45,AC45))/1000&lt;10,10,(MAXA(Y45,Z45,AA45,AB45,AC45)/1000))</f>
        <v>10</v>
      </c>
      <c r="AF45" s="11"/>
      <c r="AG45" s="137">
        <f>IF(MROUND(AE45+(AE45/100*AG$4),AH$4)&lt;&gt;0,MROUND(AE45+(AE45/100*AG$4),AH$4),5000)</f>
        <v>5000</v>
      </c>
      <c r="AH45" s="11"/>
      <c r="AI45" s="11"/>
      <c r="AJ45" s="137">
        <f>IF(J45&lt;&gt;"P",195000,19500)</f>
        <v>195000</v>
      </c>
      <c r="AK45" s="11"/>
      <c r="AL45" s="11" t="b">
        <f t="shared" si="6"/>
        <v>1</v>
      </c>
      <c r="AM45" s="11"/>
      <c r="AN45" s="11"/>
      <c r="AO45" s="137">
        <f t="shared" si="3"/>
        <v>5000</v>
      </c>
      <c r="AQ45" s="219"/>
    </row>
    <row r="46" spans="1:43" x14ac:dyDescent="0.4">
      <c r="A46" s="114">
        <f t="shared" si="0"/>
        <v>40220</v>
      </c>
      <c r="B46" s="120"/>
      <c r="C46" s="172">
        <f t="shared" si="1"/>
        <v>5</v>
      </c>
      <c r="D46" s="120"/>
      <c r="E46" s="114">
        <f t="shared" si="2"/>
        <v>40220</v>
      </c>
      <c r="F46" s="120"/>
      <c r="G46" s="114" t="s">
        <v>180</v>
      </c>
      <c r="H46" s="98"/>
      <c r="I46" s="152">
        <v>40220</v>
      </c>
      <c r="J46" s="152"/>
      <c r="K46" s="203" t="s">
        <v>391</v>
      </c>
      <c r="L46" s="215" t="s">
        <v>366</v>
      </c>
      <c r="M46" s="215"/>
      <c r="N46" s="215"/>
      <c r="O46" s="215"/>
      <c r="P46" s="215" t="s">
        <v>5</v>
      </c>
      <c r="Q46" s="215" t="s">
        <v>6</v>
      </c>
      <c r="R46" s="215" t="s">
        <v>7</v>
      </c>
      <c r="S46" s="215" t="s">
        <v>8</v>
      </c>
      <c r="T46" s="215" t="s">
        <v>9</v>
      </c>
      <c r="V46" s="97"/>
      <c r="W46" s="97"/>
      <c r="Y46" s="96"/>
      <c r="Z46" s="96"/>
      <c r="AA46" s="96"/>
      <c r="AB46" s="96"/>
      <c r="AC46" s="96"/>
      <c r="AE46" s="96">
        <f>IF((MAXA(Y46,Z46,AA46,AB46,AC46))/1000&lt;10,10,(MAXA(Y46,Z46,AA46,AB46,AC46)/1000))</f>
        <v>10</v>
      </c>
      <c r="AG46" s="96">
        <f>IF(MROUND(AE46+(AE46/100*AG$4),AH$4)&lt;&gt;0,MROUND(AE46+(AE46/100*AG$4),AH$4),5000)</f>
        <v>5000</v>
      </c>
      <c r="AJ46" s="96">
        <f>IF(J46&lt;&gt;"P",195000,19500)</f>
        <v>195000</v>
      </c>
      <c r="AL46" s="11" t="b">
        <f t="shared" si="6"/>
        <v>1</v>
      </c>
      <c r="AO46" s="96">
        <f t="shared" si="3"/>
        <v>5000</v>
      </c>
      <c r="AQ46" s="215"/>
    </row>
    <row r="47" spans="1:43" x14ac:dyDescent="0.4">
      <c r="A47" s="114">
        <f t="shared" si="0"/>
        <v>40222</v>
      </c>
      <c r="B47" s="120"/>
      <c r="C47" s="172">
        <f t="shared" si="1"/>
        <v>5</v>
      </c>
      <c r="D47" s="120"/>
      <c r="E47" s="114">
        <f t="shared" si="2"/>
        <v>40222</v>
      </c>
      <c r="F47" s="120"/>
      <c r="G47" s="114" t="s">
        <v>180</v>
      </c>
      <c r="H47" s="98"/>
      <c r="I47" s="152">
        <v>40222</v>
      </c>
      <c r="J47" s="152"/>
      <c r="K47" s="203" t="s">
        <v>392</v>
      </c>
      <c r="L47" s="215" t="s">
        <v>374</v>
      </c>
      <c r="M47" s="215"/>
      <c r="N47" s="215"/>
      <c r="O47" s="215"/>
      <c r="P47" s="215" t="s">
        <v>5</v>
      </c>
      <c r="Q47" s="215" t="s">
        <v>6</v>
      </c>
      <c r="R47" s="215" t="s">
        <v>7</v>
      </c>
      <c r="S47" s="215" t="s">
        <v>8</v>
      </c>
      <c r="T47" s="215" t="s">
        <v>9</v>
      </c>
      <c r="V47" s="97"/>
      <c r="W47" s="97"/>
      <c r="Y47" s="96"/>
      <c r="Z47" s="96"/>
      <c r="AA47" s="96"/>
      <c r="AB47" s="96"/>
      <c r="AC47" s="96"/>
      <c r="AE47" s="96">
        <f>IF((MAXA(Y47,Z47,AA47,AB47,AC47))/1000&lt;10,10,(MAXA(Y47,Z47,AA47,AB47,AC47)/1000))</f>
        <v>10</v>
      </c>
      <c r="AG47" s="96">
        <f>IF(MROUND(AE47+(AE47/100*AG$4),AH$4)&lt;&gt;0,MROUND(AE47+(AE47/100*AG$4),AH$4),5000)</f>
        <v>5000</v>
      </c>
      <c r="AJ47" s="96">
        <f>IF(J47&lt;&gt;"P",195000,19500)</f>
        <v>195000</v>
      </c>
      <c r="AL47" s="11" t="b">
        <f t="shared" si="6"/>
        <v>1</v>
      </c>
      <c r="AO47" s="96">
        <f t="shared" si="3"/>
        <v>5000</v>
      </c>
      <c r="AQ47" s="215"/>
    </row>
    <row r="48" spans="1:43" s="194" customFormat="1" x14ac:dyDescent="0.4">
      <c r="A48" s="162">
        <f t="shared" si="0"/>
        <v>5</v>
      </c>
      <c r="B48" s="161"/>
      <c r="C48" s="170">
        <f t="shared" si="1"/>
        <v>1</v>
      </c>
      <c r="D48" s="161"/>
      <c r="E48" s="162">
        <f t="shared" si="2"/>
        <v>50000</v>
      </c>
      <c r="F48" s="161"/>
      <c r="G48" s="162"/>
      <c r="H48" s="163"/>
      <c r="I48" s="164">
        <v>5</v>
      </c>
      <c r="J48" s="164"/>
      <c r="K48" s="201" t="s">
        <v>539</v>
      </c>
      <c r="L48" s="213"/>
      <c r="M48" s="213"/>
      <c r="N48" s="213"/>
      <c r="O48" s="213"/>
      <c r="P48" s="213"/>
      <c r="Q48" s="213"/>
      <c r="R48" s="213"/>
      <c r="S48" s="213"/>
      <c r="T48" s="213"/>
      <c r="V48" s="165"/>
      <c r="W48" s="165"/>
      <c r="Y48" s="63"/>
      <c r="Z48" s="63"/>
      <c r="AA48" s="63"/>
      <c r="AB48" s="63"/>
      <c r="AC48" s="63"/>
      <c r="AE48" s="166"/>
      <c r="AG48" s="166"/>
      <c r="AJ48" s="166"/>
      <c r="AL48" s="95" t="str">
        <f t="shared" si="6"/>
        <v/>
      </c>
      <c r="AO48" s="166"/>
      <c r="AQ48" s="213"/>
    </row>
    <row r="49" spans="1:43" x14ac:dyDescent="0.4">
      <c r="A49" s="124">
        <f t="shared" si="0"/>
        <v>501</v>
      </c>
      <c r="B49" s="117"/>
      <c r="C49" s="175">
        <f t="shared" si="1"/>
        <v>3</v>
      </c>
      <c r="D49" s="117"/>
      <c r="E49" s="124">
        <f t="shared" si="2"/>
        <v>50100</v>
      </c>
      <c r="F49" s="117"/>
      <c r="G49" s="124"/>
      <c r="H49" s="160"/>
      <c r="I49" s="156">
        <v>501</v>
      </c>
      <c r="J49" s="156"/>
      <c r="K49" s="206" t="s">
        <v>540</v>
      </c>
      <c r="L49" s="218"/>
      <c r="M49" s="218"/>
      <c r="N49" s="218"/>
      <c r="O49" s="218"/>
      <c r="P49" s="218"/>
      <c r="Q49" s="218"/>
      <c r="R49" s="218"/>
      <c r="S49" s="218"/>
      <c r="T49" s="218"/>
      <c r="U49" s="196"/>
      <c r="V49" s="128"/>
      <c r="W49" s="128"/>
      <c r="X49" s="196"/>
      <c r="Y49" s="135"/>
      <c r="Z49" s="135"/>
      <c r="AA49" s="135"/>
      <c r="AB49" s="135"/>
      <c r="AC49" s="141"/>
      <c r="AD49" s="196"/>
      <c r="AE49" s="135"/>
      <c r="AF49" s="196"/>
      <c r="AG49" s="135"/>
      <c r="AH49" s="196"/>
      <c r="AI49" s="196"/>
      <c r="AJ49" s="135"/>
      <c r="AK49" s="196"/>
      <c r="AL49" s="11" t="str">
        <f t="shared" si="6"/>
        <v/>
      </c>
      <c r="AM49" s="196"/>
      <c r="AN49" s="196"/>
      <c r="AO49" s="135"/>
      <c r="AQ49" s="218"/>
    </row>
    <row r="50" spans="1:43" s="195" customFormat="1" x14ac:dyDescent="0.4">
      <c r="A50" s="125">
        <f t="shared" si="0"/>
        <v>50103</v>
      </c>
      <c r="B50" s="120"/>
      <c r="C50" s="176">
        <f t="shared" si="1"/>
        <v>5</v>
      </c>
      <c r="D50" s="120"/>
      <c r="E50" s="125">
        <f t="shared" si="2"/>
        <v>50103</v>
      </c>
      <c r="F50" s="120"/>
      <c r="G50" s="125" t="s">
        <v>180</v>
      </c>
      <c r="H50" s="130"/>
      <c r="I50" s="127">
        <v>50103</v>
      </c>
      <c r="J50" s="127" t="s">
        <v>1</v>
      </c>
      <c r="K50" s="207" t="s">
        <v>393</v>
      </c>
      <c r="L50" s="219" t="s">
        <v>374</v>
      </c>
      <c r="M50" s="219"/>
      <c r="N50" s="219"/>
      <c r="O50" s="219"/>
      <c r="P50" s="219" t="s">
        <v>5</v>
      </c>
      <c r="Q50" s="219" t="s">
        <v>6</v>
      </c>
      <c r="R50" s="219" t="s">
        <v>7</v>
      </c>
      <c r="S50" s="219" t="s">
        <v>8</v>
      </c>
      <c r="T50" s="219" t="s">
        <v>9</v>
      </c>
      <c r="U50" s="11"/>
      <c r="V50" s="133"/>
      <c r="W50" s="133"/>
      <c r="X50" s="11"/>
      <c r="Y50" s="137"/>
      <c r="Z50" s="137"/>
      <c r="AA50" s="137"/>
      <c r="AB50" s="137"/>
      <c r="AC50" s="137"/>
      <c r="AD50" s="11"/>
      <c r="AE50" s="137">
        <f>IF((MAXA(Y50,Z50,AA50,AB50,AC50))/1000&lt;10,10,(MAXA(Y50,Z50,AA50,AB50,AC50)/1000))</f>
        <v>10</v>
      </c>
      <c r="AF50" s="11"/>
      <c r="AG50" s="137">
        <f>IF(MROUND(AE50+(AE50/100*AG$4),AH$4)&lt;&gt;0,MROUND(AE50+(AE50/100*AG$4),AH$4),5000)</f>
        <v>5000</v>
      </c>
      <c r="AH50" s="11"/>
      <c r="AI50" s="11"/>
      <c r="AJ50" s="137">
        <f>IF(J50&lt;&gt;"P",195000,19500)</f>
        <v>19500</v>
      </c>
      <c r="AK50" s="11"/>
      <c r="AL50" s="11" t="b">
        <f t="shared" si="6"/>
        <v>1</v>
      </c>
      <c r="AM50" s="11"/>
      <c r="AN50" s="11"/>
      <c r="AO50" s="137">
        <f t="shared" si="3"/>
        <v>5000</v>
      </c>
      <c r="AQ50" s="219"/>
    </row>
    <row r="51" spans="1:43" s="196" customFormat="1" x14ac:dyDescent="0.4">
      <c r="A51" s="125">
        <f t="shared" si="0"/>
        <v>50106</v>
      </c>
      <c r="B51" s="120"/>
      <c r="C51" s="176">
        <f t="shared" si="1"/>
        <v>5</v>
      </c>
      <c r="D51" s="120"/>
      <c r="E51" s="125">
        <f t="shared" si="2"/>
        <v>50106</v>
      </c>
      <c r="F51" s="120"/>
      <c r="G51" s="125" t="s">
        <v>180</v>
      </c>
      <c r="H51" s="130"/>
      <c r="I51" s="127">
        <v>50106</v>
      </c>
      <c r="J51" s="127" t="s">
        <v>1</v>
      </c>
      <c r="K51" s="207" t="s">
        <v>394</v>
      </c>
      <c r="L51" s="219" t="s">
        <v>375</v>
      </c>
      <c r="M51" s="219"/>
      <c r="N51" s="219"/>
      <c r="O51" s="219"/>
      <c r="P51" s="219" t="s">
        <v>5</v>
      </c>
      <c r="Q51" s="219" t="s">
        <v>6</v>
      </c>
      <c r="R51" s="219" t="s">
        <v>7</v>
      </c>
      <c r="S51" s="219" t="s">
        <v>8</v>
      </c>
      <c r="T51" s="219" t="s">
        <v>9</v>
      </c>
      <c r="U51" s="11"/>
      <c r="V51" s="133"/>
      <c r="W51" s="133"/>
      <c r="X51" s="11"/>
      <c r="Y51" s="137"/>
      <c r="Z51" s="137"/>
      <c r="AA51" s="137"/>
      <c r="AB51" s="137"/>
      <c r="AC51" s="137"/>
      <c r="AD51" s="11"/>
      <c r="AE51" s="137">
        <f>IF((MAXA(Y51,Z51,AA51,AB51,AC51))/1000&lt;10,10,(MAXA(Y51,Z51,AA51,AB51,AC51)/1000))</f>
        <v>10</v>
      </c>
      <c r="AF51" s="11"/>
      <c r="AG51" s="137">
        <f>IF(MROUND(AE51+(AE51/100*AG$4),AH$4)&lt;&gt;0,MROUND(AE51+(AE51/100*AG$4),AH$4),5000)</f>
        <v>5000</v>
      </c>
      <c r="AH51" s="11"/>
      <c r="AI51" s="11"/>
      <c r="AJ51" s="137">
        <f>IF(J51&lt;&gt;"P",195000,19500)</f>
        <v>19500</v>
      </c>
      <c r="AK51" s="11"/>
      <c r="AL51" s="11" t="b">
        <f t="shared" si="6"/>
        <v>1</v>
      </c>
      <c r="AM51" s="11"/>
      <c r="AN51" s="11"/>
      <c r="AO51" s="137">
        <f t="shared" si="3"/>
        <v>5000</v>
      </c>
      <c r="AQ51" s="219"/>
    </row>
    <row r="52" spans="1:43" x14ac:dyDescent="0.4">
      <c r="A52" s="114">
        <f t="shared" si="0"/>
        <v>50108</v>
      </c>
      <c r="B52" s="120"/>
      <c r="C52" s="172">
        <f t="shared" si="1"/>
        <v>5</v>
      </c>
      <c r="D52" s="120"/>
      <c r="E52" s="114">
        <f t="shared" si="2"/>
        <v>50108</v>
      </c>
      <c r="F52" s="120"/>
      <c r="G52" s="114" t="s">
        <v>180</v>
      </c>
      <c r="H52" s="98"/>
      <c r="I52" s="152">
        <v>50108</v>
      </c>
      <c r="J52" s="152" t="s">
        <v>1</v>
      </c>
      <c r="K52" s="203" t="s">
        <v>395</v>
      </c>
      <c r="L52" s="215" t="s">
        <v>374</v>
      </c>
      <c r="M52" s="215"/>
      <c r="N52" s="215"/>
      <c r="O52" s="215"/>
      <c r="P52" s="215" t="s">
        <v>5</v>
      </c>
      <c r="Q52" s="215" t="s">
        <v>6</v>
      </c>
      <c r="R52" s="215" t="s">
        <v>7</v>
      </c>
      <c r="S52" s="215" t="s">
        <v>8</v>
      </c>
      <c r="T52" s="215" t="s">
        <v>9</v>
      </c>
      <c r="V52" s="97"/>
      <c r="W52" s="97"/>
      <c r="Y52" s="96"/>
      <c r="Z52" s="96"/>
      <c r="AA52" s="96"/>
      <c r="AB52" s="96"/>
      <c r="AC52" s="96"/>
      <c r="AE52" s="96">
        <f>IF((MAXA(Y52,Z52,AA52,AB52,AC52))/1000&lt;10,10,(MAXA(Y52,Z52,AA52,AB52,AC52)/1000))</f>
        <v>10</v>
      </c>
      <c r="AG52" s="96">
        <f>IF(MROUND(AE52+(AE52/100*AG$4),AH$4)&lt;&gt;0,MROUND(AE52+(AE52/100*AG$4),AH$4),5000)</f>
        <v>5000</v>
      </c>
      <c r="AJ52" s="96">
        <f>IF(J52&lt;&gt;"P",195000,19500)</f>
        <v>19500</v>
      </c>
      <c r="AL52" s="11" t="b">
        <f t="shared" si="6"/>
        <v>1</v>
      </c>
      <c r="AO52" s="96">
        <f t="shared" si="3"/>
        <v>5000</v>
      </c>
      <c r="AQ52" s="215"/>
    </row>
    <row r="53" spans="1:43" x14ac:dyDescent="0.4">
      <c r="A53" s="125">
        <f t="shared" si="0"/>
        <v>50109</v>
      </c>
      <c r="B53" s="120"/>
      <c r="C53" s="176">
        <f t="shared" si="1"/>
        <v>5</v>
      </c>
      <c r="D53" s="120"/>
      <c r="E53" s="125">
        <f t="shared" si="2"/>
        <v>50109</v>
      </c>
      <c r="F53" s="120"/>
      <c r="G53" s="125" t="s">
        <v>180</v>
      </c>
      <c r="H53" s="130"/>
      <c r="I53" s="127">
        <v>50109</v>
      </c>
      <c r="J53" s="127" t="s">
        <v>1</v>
      </c>
      <c r="K53" s="207" t="s">
        <v>396</v>
      </c>
      <c r="L53" s="219" t="s">
        <v>374</v>
      </c>
      <c r="M53" s="219"/>
      <c r="N53" s="219"/>
      <c r="O53" s="219"/>
      <c r="P53" s="219" t="s">
        <v>5</v>
      </c>
      <c r="Q53" s="219" t="s">
        <v>6</v>
      </c>
      <c r="R53" s="219" t="s">
        <v>7</v>
      </c>
      <c r="S53" s="219" t="s">
        <v>8</v>
      </c>
      <c r="T53" s="219" t="s">
        <v>9</v>
      </c>
      <c r="V53" s="133"/>
      <c r="W53" s="97"/>
      <c r="Y53" s="96"/>
      <c r="Z53" s="96"/>
      <c r="AA53" s="96"/>
      <c r="AB53" s="96"/>
      <c r="AC53" s="96"/>
      <c r="AE53" s="96">
        <f>IF((MAXA(Y53,Z53,AA53,AB53,AC53))/1000&lt;10,10,(MAXA(Y53,Z53,AA53,AB53,AC53)/1000))</f>
        <v>10</v>
      </c>
      <c r="AG53" s="96">
        <f>IF(MROUND(AE53+(AE53/100*AG$4),AH$4)&lt;&gt;0,MROUND(AE53+(AE53/100*AG$4),AH$4),5000)</f>
        <v>5000</v>
      </c>
      <c r="AJ53" s="96">
        <f>IF(J53&lt;&gt;"P",195000,19500)</f>
        <v>19500</v>
      </c>
      <c r="AL53" s="11" t="b">
        <f t="shared" si="6"/>
        <v>1</v>
      </c>
      <c r="AO53" s="96">
        <f t="shared" si="3"/>
        <v>5000</v>
      </c>
      <c r="AQ53" s="219"/>
    </row>
    <row r="54" spans="1:43" s="196" customFormat="1" x14ac:dyDescent="0.4">
      <c r="A54" s="125">
        <f t="shared" si="0"/>
        <v>50110</v>
      </c>
      <c r="B54" s="120"/>
      <c r="C54" s="176">
        <f t="shared" si="1"/>
        <v>5</v>
      </c>
      <c r="D54" s="120"/>
      <c r="E54" s="125">
        <f t="shared" si="2"/>
        <v>50110</v>
      </c>
      <c r="F54" s="120"/>
      <c r="G54" s="125" t="s">
        <v>180</v>
      </c>
      <c r="H54" s="130"/>
      <c r="I54" s="127">
        <v>50110</v>
      </c>
      <c r="J54" s="127"/>
      <c r="K54" s="207" t="s">
        <v>397</v>
      </c>
      <c r="L54" s="219" t="s">
        <v>374</v>
      </c>
      <c r="M54" s="219"/>
      <c r="N54" s="219"/>
      <c r="O54" s="219"/>
      <c r="P54" s="219" t="s">
        <v>5</v>
      </c>
      <c r="Q54" s="219" t="s">
        <v>6</v>
      </c>
      <c r="R54" s="219" t="s">
        <v>7</v>
      </c>
      <c r="S54" s="219" t="s">
        <v>8</v>
      </c>
      <c r="T54" s="219" t="s">
        <v>9</v>
      </c>
      <c r="U54" s="11"/>
      <c r="V54" s="133"/>
      <c r="W54" s="133"/>
      <c r="X54" s="11"/>
      <c r="Y54" s="137"/>
      <c r="Z54" s="137"/>
      <c r="AA54" s="137"/>
      <c r="AB54" s="137"/>
      <c r="AC54" s="137"/>
      <c r="AD54" s="11"/>
      <c r="AE54" s="137">
        <f>IF((MAXA(Y54,Z54,AA54,AB54,AC54))/1000&lt;10,10,(MAXA(Y54,Z54,AA54,AB54,AC54)/1000))</f>
        <v>10</v>
      </c>
      <c r="AF54" s="11"/>
      <c r="AG54" s="137">
        <f>IF(MROUND(AE54+(AE54/100*AG$4),AH$4)&lt;&gt;0,MROUND(AE54+(AE54/100*AG$4),AH$4),5000)</f>
        <v>5000</v>
      </c>
      <c r="AH54" s="11"/>
      <c r="AI54" s="11"/>
      <c r="AJ54" s="137">
        <f>IF(J54&lt;&gt;"P",195000,19500)</f>
        <v>195000</v>
      </c>
      <c r="AK54" s="11"/>
      <c r="AL54" s="11" t="b">
        <f t="shared" si="6"/>
        <v>1</v>
      </c>
      <c r="AM54" s="11"/>
      <c r="AN54" s="11"/>
      <c r="AO54" s="137">
        <f t="shared" si="3"/>
        <v>5000</v>
      </c>
      <c r="AQ54" s="219"/>
    </row>
    <row r="55" spans="1:43" x14ac:dyDescent="0.4">
      <c r="A55" s="124">
        <f t="shared" si="0"/>
        <v>506</v>
      </c>
      <c r="B55" s="117"/>
      <c r="C55" s="175">
        <f t="shared" si="1"/>
        <v>3</v>
      </c>
      <c r="D55" s="117"/>
      <c r="E55" s="124">
        <f t="shared" si="2"/>
        <v>50600</v>
      </c>
      <c r="F55" s="117"/>
      <c r="G55" s="124"/>
      <c r="H55" s="160"/>
      <c r="I55" s="156">
        <v>506</v>
      </c>
      <c r="J55" s="156"/>
      <c r="K55" s="206" t="s">
        <v>541</v>
      </c>
      <c r="L55" s="218"/>
      <c r="M55" s="218"/>
      <c r="N55" s="218"/>
      <c r="O55" s="218"/>
      <c r="P55" s="218"/>
      <c r="Q55" s="218"/>
      <c r="R55" s="218"/>
      <c r="S55" s="218"/>
      <c r="T55" s="218"/>
      <c r="U55" s="196"/>
      <c r="V55" s="128"/>
      <c r="W55" s="128"/>
      <c r="X55" s="196"/>
      <c r="Y55" s="135"/>
      <c r="Z55" s="135"/>
      <c r="AA55" s="135"/>
      <c r="AB55" s="135"/>
      <c r="AC55" s="141"/>
      <c r="AD55" s="196"/>
      <c r="AE55" s="135"/>
      <c r="AF55" s="196"/>
      <c r="AG55" s="135"/>
      <c r="AH55" s="196"/>
      <c r="AI55" s="196"/>
      <c r="AJ55" s="135"/>
      <c r="AK55" s="196"/>
      <c r="AL55" s="11" t="str">
        <f t="shared" si="6"/>
        <v/>
      </c>
      <c r="AM55" s="196"/>
      <c r="AN55" s="196"/>
      <c r="AO55" s="135"/>
      <c r="AQ55" s="218"/>
    </row>
    <row r="56" spans="1:43" x14ac:dyDescent="0.4">
      <c r="A56" s="114">
        <f t="shared" si="0"/>
        <v>50603</v>
      </c>
      <c r="B56" s="120"/>
      <c r="C56" s="172">
        <f t="shared" si="1"/>
        <v>5</v>
      </c>
      <c r="D56" s="120"/>
      <c r="E56" s="114">
        <f t="shared" si="2"/>
        <v>50603</v>
      </c>
      <c r="F56" s="120"/>
      <c r="G56" s="114" t="s">
        <v>180</v>
      </c>
      <c r="H56" s="98"/>
      <c r="I56" s="152">
        <v>50603</v>
      </c>
      <c r="J56" s="152" t="s">
        <v>1</v>
      </c>
      <c r="K56" s="203" t="s">
        <v>395</v>
      </c>
      <c r="L56" s="215" t="s">
        <v>374</v>
      </c>
      <c r="M56" s="215"/>
      <c r="N56" s="215"/>
      <c r="O56" s="215"/>
      <c r="P56" s="215" t="s">
        <v>5</v>
      </c>
      <c r="Q56" s="215" t="s">
        <v>6</v>
      </c>
      <c r="R56" s="215" t="s">
        <v>7</v>
      </c>
      <c r="S56" s="215" t="s">
        <v>8</v>
      </c>
      <c r="T56" s="215" t="s">
        <v>9</v>
      </c>
      <c r="V56" s="97"/>
      <c r="W56" s="97"/>
      <c r="Y56" s="96"/>
      <c r="Z56" s="96"/>
      <c r="AA56" s="96"/>
      <c r="AB56" s="96"/>
      <c r="AC56" s="96"/>
      <c r="AE56" s="96">
        <f>IF((MAXA(Y56,Z56,AA56,AB56,AC56))/1000&lt;10,10,(MAXA(Y56,Z56,AA56,AB56,AC56)/1000))</f>
        <v>10</v>
      </c>
      <c r="AG56" s="96">
        <f>IF(MROUND(AE56+(AE56/100*AG$4),AH$4)&lt;&gt;0,MROUND(AE56+(AE56/100*AG$4),AH$4),5000)</f>
        <v>5000</v>
      </c>
      <c r="AJ56" s="96">
        <f>IF(J56&lt;&gt;"P",195000,19500)</f>
        <v>19500</v>
      </c>
      <c r="AL56" s="11" t="b">
        <f t="shared" si="6"/>
        <v>1</v>
      </c>
      <c r="AO56" s="96">
        <f t="shared" si="3"/>
        <v>5000</v>
      </c>
      <c r="AQ56" s="215"/>
    </row>
    <row r="57" spans="1:43" s="194" customFormat="1" x14ac:dyDescent="0.4">
      <c r="A57" s="162">
        <f t="shared" si="0"/>
        <v>6</v>
      </c>
      <c r="B57" s="161"/>
      <c r="C57" s="170">
        <f t="shared" si="1"/>
        <v>1</v>
      </c>
      <c r="D57" s="161"/>
      <c r="E57" s="162">
        <f t="shared" si="2"/>
        <v>60000</v>
      </c>
      <c r="F57" s="161"/>
      <c r="G57" s="162"/>
      <c r="H57" s="163"/>
      <c r="I57" s="164">
        <v>6</v>
      </c>
      <c r="J57" s="164"/>
      <c r="K57" s="201" t="s">
        <v>289</v>
      </c>
      <c r="L57" s="213"/>
      <c r="M57" s="213"/>
      <c r="N57" s="213"/>
      <c r="O57" s="213"/>
      <c r="P57" s="213"/>
      <c r="Q57" s="213"/>
      <c r="R57" s="213"/>
      <c r="S57" s="213"/>
      <c r="T57" s="213"/>
      <c r="V57" s="165"/>
      <c r="W57" s="165"/>
      <c r="Y57" s="63"/>
      <c r="Z57" s="63"/>
      <c r="AA57" s="63"/>
      <c r="AB57" s="63"/>
      <c r="AC57" s="63"/>
      <c r="AE57" s="166"/>
      <c r="AG57" s="166"/>
      <c r="AJ57" s="166"/>
      <c r="AL57" s="95" t="str">
        <f t="shared" si="6"/>
        <v/>
      </c>
      <c r="AO57" s="166"/>
      <c r="AQ57" s="213"/>
    </row>
    <row r="58" spans="1:43" x14ac:dyDescent="0.4">
      <c r="A58" s="124">
        <f t="shared" si="0"/>
        <v>601</v>
      </c>
      <c r="B58" s="117"/>
      <c r="C58" s="175">
        <f t="shared" si="1"/>
        <v>3</v>
      </c>
      <c r="D58" s="117"/>
      <c r="E58" s="124">
        <f t="shared" si="2"/>
        <v>60100</v>
      </c>
      <c r="F58" s="117"/>
      <c r="G58" s="124"/>
      <c r="H58" s="160"/>
      <c r="I58" s="156">
        <v>601</v>
      </c>
      <c r="J58" s="156"/>
      <c r="K58" s="206" t="s">
        <v>298</v>
      </c>
      <c r="L58" s="218"/>
      <c r="M58" s="218"/>
      <c r="N58" s="218"/>
      <c r="O58" s="218"/>
      <c r="P58" s="218"/>
      <c r="Q58" s="218"/>
      <c r="R58" s="218"/>
      <c r="S58" s="218"/>
      <c r="T58" s="218"/>
      <c r="U58" s="196"/>
      <c r="V58" s="128"/>
      <c r="W58" s="128"/>
      <c r="X58" s="196"/>
      <c r="Y58" s="135"/>
      <c r="Z58" s="135"/>
      <c r="AA58" s="135"/>
      <c r="AB58" s="135"/>
      <c r="AC58" s="141"/>
      <c r="AD58" s="196"/>
      <c r="AE58" s="135"/>
      <c r="AF58" s="196"/>
      <c r="AG58" s="135"/>
      <c r="AH58" s="196"/>
      <c r="AI58" s="196"/>
      <c r="AJ58" s="135"/>
      <c r="AK58" s="196"/>
      <c r="AL58" s="11" t="str">
        <f t="shared" si="6"/>
        <v/>
      </c>
      <c r="AM58" s="196"/>
      <c r="AN58" s="196"/>
      <c r="AO58" s="135"/>
      <c r="AQ58" s="218"/>
    </row>
    <row r="59" spans="1:43" s="196" customFormat="1" x14ac:dyDescent="0.4">
      <c r="A59" s="111">
        <f t="shared" si="0"/>
        <v>60101</v>
      </c>
      <c r="B59" s="119"/>
      <c r="C59" s="174">
        <f t="shared" si="1"/>
        <v>5</v>
      </c>
      <c r="D59" s="119"/>
      <c r="E59" s="111">
        <f t="shared" si="2"/>
        <v>60101</v>
      </c>
      <c r="F59" s="119"/>
      <c r="G59" s="111" t="s">
        <v>180</v>
      </c>
      <c r="H59" s="105"/>
      <c r="I59" s="155">
        <v>60101</v>
      </c>
      <c r="J59" s="155" t="s">
        <v>1</v>
      </c>
      <c r="K59" s="205" t="s">
        <v>219</v>
      </c>
      <c r="L59" s="217" t="s">
        <v>370</v>
      </c>
      <c r="M59" s="217"/>
      <c r="N59" s="217"/>
      <c r="O59" s="217"/>
      <c r="P59" s="217" t="s">
        <v>5</v>
      </c>
      <c r="Q59" s="217" t="s">
        <v>6</v>
      </c>
      <c r="R59" s="217" t="s">
        <v>7</v>
      </c>
      <c r="S59" s="217" t="s">
        <v>8</v>
      </c>
      <c r="T59" s="217" t="s">
        <v>9</v>
      </c>
      <c r="U59" s="11"/>
      <c r="V59" s="77"/>
      <c r="W59" s="77"/>
      <c r="X59" s="11"/>
      <c r="Y59" s="136"/>
      <c r="Z59" s="136"/>
      <c r="AA59" s="136"/>
      <c r="AB59" s="136"/>
      <c r="AC59" s="142"/>
      <c r="AD59" s="11"/>
      <c r="AE59" s="136">
        <f t="shared" ref="AE59:AE64" si="7">IF((MAXA(Y59,Z59,AA59,AB59,AC59))/1000&lt;10,10,(MAXA(Y59,Z59,AA59,AB59,AC59)/1000))</f>
        <v>10</v>
      </c>
      <c r="AF59" s="11"/>
      <c r="AG59" s="136">
        <f t="shared" ref="AG59:AG64" si="8">IF(MROUND(AE59+(AE59/100*AG$4),AH$4)&lt;&gt;0,MROUND(AE59+(AE59/100*AG$4),AH$4),5000)</f>
        <v>5000</v>
      </c>
      <c r="AH59" s="11"/>
      <c r="AI59" s="11"/>
      <c r="AJ59" s="136">
        <f t="shared" ref="AJ59:AJ64" si="9">IF(J59&lt;&gt;"P",195000,19500)</f>
        <v>19500</v>
      </c>
      <c r="AK59" s="11"/>
      <c r="AL59" s="11" t="b">
        <f t="shared" si="6"/>
        <v>1</v>
      </c>
      <c r="AM59" s="11"/>
      <c r="AN59" s="11"/>
      <c r="AO59" s="136">
        <f t="shared" si="3"/>
        <v>5000</v>
      </c>
      <c r="AQ59" s="217"/>
    </row>
    <row r="60" spans="1:43" x14ac:dyDescent="0.4">
      <c r="A60" s="114">
        <f t="shared" si="0"/>
        <v>60102</v>
      </c>
      <c r="B60" s="120"/>
      <c r="C60" s="172">
        <f t="shared" si="1"/>
        <v>5</v>
      </c>
      <c r="D60" s="120"/>
      <c r="E60" s="114">
        <f t="shared" si="2"/>
        <v>60102</v>
      </c>
      <c r="F60" s="120"/>
      <c r="G60" s="114" t="s">
        <v>180</v>
      </c>
      <c r="H60" s="98"/>
      <c r="I60" s="152">
        <v>60102</v>
      </c>
      <c r="J60" s="152" t="s">
        <v>1</v>
      </c>
      <c r="K60" s="203" t="s">
        <v>398</v>
      </c>
      <c r="L60" s="215" t="s">
        <v>370</v>
      </c>
      <c r="M60" s="215"/>
      <c r="N60" s="215"/>
      <c r="O60" s="215"/>
      <c r="P60" s="215" t="s">
        <v>5</v>
      </c>
      <c r="Q60" s="215" t="s">
        <v>6</v>
      </c>
      <c r="R60" s="215" t="s">
        <v>7</v>
      </c>
      <c r="S60" s="215" t="s">
        <v>8</v>
      </c>
      <c r="T60" s="215" t="s">
        <v>9</v>
      </c>
      <c r="V60" s="97"/>
      <c r="W60" s="97"/>
      <c r="Y60" s="96"/>
      <c r="Z60" s="96"/>
      <c r="AA60" s="96"/>
      <c r="AB60" s="96"/>
      <c r="AC60" s="96"/>
      <c r="AE60" s="96">
        <f t="shared" si="7"/>
        <v>10</v>
      </c>
      <c r="AG60" s="96">
        <f t="shared" si="8"/>
        <v>5000</v>
      </c>
      <c r="AJ60" s="96">
        <f t="shared" si="9"/>
        <v>19500</v>
      </c>
      <c r="AL60" s="11" t="b">
        <f t="shared" si="6"/>
        <v>1</v>
      </c>
      <c r="AO60" s="96">
        <f t="shared" si="3"/>
        <v>5000</v>
      </c>
      <c r="AQ60" s="215"/>
    </row>
    <row r="61" spans="1:43" x14ac:dyDescent="0.4">
      <c r="A61" s="114">
        <f t="shared" si="0"/>
        <v>60103</v>
      </c>
      <c r="B61" s="120"/>
      <c r="C61" s="172">
        <f t="shared" si="1"/>
        <v>5</v>
      </c>
      <c r="D61" s="120"/>
      <c r="E61" s="114">
        <f t="shared" si="2"/>
        <v>60103</v>
      </c>
      <c r="F61" s="120"/>
      <c r="G61" s="114" t="s">
        <v>180</v>
      </c>
      <c r="H61" s="98"/>
      <c r="I61" s="152">
        <v>60103</v>
      </c>
      <c r="J61" s="152" t="s">
        <v>1</v>
      </c>
      <c r="K61" s="203" t="s">
        <v>399</v>
      </c>
      <c r="L61" s="215" t="s">
        <v>370</v>
      </c>
      <c r="M61" s="215"/>
      <c r="N61" s="215"/>
      <c r="O61" s="215"/>
      <c r="P61" s="215" t="s">
        <v>5</v>
      </c>
      <c r="Q61" s="215" t="s">
        <v>6</v>
      </c>
      <c r="R61" s="215" t="s">
        <v>7</v>
      </c>
      <c r="S61" s="215" t="s">
        <v>8</v>
      </c>
      <c r="T61" s="215" t="s">
        <v>9</v>
      </c>
      <c r="V61" s="97"/>
      <c r="W61" s="97"/>
      <c r="Y61" s="96"/>
      <c r="Z61" s="96"/>
      <c r="AA61" s="96"/>
      <c r="AB61" s="96"/>
      <c r="AC61" s="96"/>
      <c r="AE61" s="96">
        <f t="shared" si="7"/>
        <v>10</v>
      </c>
      <c r="AG61" s="96">
        <f t="shared" si="8"/>
        <v>5000</v>
      </c>
      <c r="AJ61" s="96">
        <f t="shared" si="9"/>
        <v>19500</v>
      </c>
      <c r="AL61" s="11" t="b">
        <f t="shared" si="6"/>
        <v>1</v>
      </c>
      <c r="AO61" s="96">
        <f t="shared" si="3"/>
        <v>5000</v>
      </c>
      <c r="AQ61" s="215"/>
    </row>
    <row r="62" spans="1:43" x14ac:dyDescent="0.4">
      <c r="A62" s="114">
        <f t="shared" si="0"/>
        <v>60104</v>
      </c>
      <c r="B62" s="120"/>
      <c r="C62" s="172">
        <f t="shared" si="1"/>
        <v>5</v>
      </c>
      <c r="D62" s="120"/>
      <c r="E62" s="114">
        <f t="shared" si="2"/>
        <v>60104</v>
      </c>
      <c r="F62" s="120"/>
      <c r="G62" s="114" t="s">
        <v>180</v>
      </c>
      <c r="H62" s="98"/>
      <c r="I62" s="152">
        <v>60104</v>
      </c>
      <c r="J62" s="152" t="s">
        <v>1</v>
      </c>
      <c r="K62" s="203" t="s">
        <v>400</v>
      </c>
      <c r="L62" s="215" t="s">
        <v>370</v>
      </c>
      <c r="M62" s="215"/>
      <c r="N62" s="215"/>
      <c r="O62" s="215"/>
      <c r="P62" s="215" t="s">
        <v>5</v>
      </c>
      <c r="Q62" s="215" t="s">
        <v>6</v>
      </c>
      <c r="R62" s="215" t="s">
        <v>7</v>
      </c>
      <c r="S62" s="215" t="s">
        <v>8</v>
      </c>
      <c r="T62" s="215" t="s">
        <v>9</v>
      </c>
      <c r="V62" s="97"/>
      <c r="W62" s="97"/>
      <c r="Y62" s="96"/>
      <c r="Z62" s="96"/>
      <c r="AA62" s="96"/>
      <c r="AB62" s="96"/>
      <c r="AC62" s="96"/>
      <c r="AE62" s="96">
        <f t="shared" si="7"/>
        <v>10</v>
      </c>
      <c r="AG62" s="96">
        <f t="shared" si="8"/>
        <v>5000</v>
      </c>
      <c r="AJ62" s="96">
        <f t="shared" si="9"/>
        <v>19500</v>
      </c>
      <c r="AL62" s="11" t="b">
        <f t="shared" si="6"/>
        <v>1</v>
      </c>
      <c r="AO62" s="96">
        <f t="shared" si="3"/>
        <v>5000</v>
      </c>
      <c r="AQ62" s="215"/>
    </row>
    <row r="63" spans="1:43" s="195" customFormat="1" x14ac:dyDescent="0.4">
      <c r="A63" s="125">
        <f t="shared" si="0"/>
        <v>60105</v>
      </c>
      <c r="B63" s="120"/>
      <c r="C63" s="176">
        <f t="shared" si="1"/>
        <v>5</v>
      </c>
      <c r="D63" s="120"/>
      <c r="E63" s="125">
        <f t="shared" si="2"/>
        <v>60105</v>
      </c>
      <c r="F63" s="120"/>
      <c r="G63" s="125" t="s">
        <v>180</v>
      </c>
      <c r="H63" s="130"/>
      <c r="I63" s="127">
        <v>60105</v>
      </c>
      <c r="J63" s="127" t="s">
        <v>1</v>
      </c>
      <c r="K63" s="207" t="s">
        <v>401</v>
      </c>
      <c r="L63" s="219" t="s">
        <v>370</v>
      </c>
      <c r="M63" s="219"/>
      <c r="N63" s="219"/>
      <c r="O63" s="219"/>
      <c r="P63" s="219" t="s">
        <v>5</v>
      </c>
      <c r="Q63" s="219" t="s">
        <v>6</v>
      </c>
      <c r="R63" s="219" t="s">
        <v>7</v>
      </c>
      <c r="S63" s="219" t="s">
        <v>8</v>
      </c>
      <c r="T63" s="219" t="s">
        <v>9</v>
      </c>
      <c r="U63" s="11"/>
      <c r="V63" s="133"/>
      <c r="W63" s="133"/>
      <c r="X63" s="11"/>
      <c r="Y63" s="137"/>
      <c r="Z63" s="137"/>
      <c r="AA63" s="137"/>
      <c r="AB63" s="137"/>
      <c r="AC63" s="137"/>
      <c r="AD63" s="11"/>
      <c r="AE63" s="137">
        <f t="shared" si="7"/>
        <v>10</v>
      </c>
      <c r="AF63" s="11"/>
      <c r="AG63" s="137">
        <f t="shared" si="8"/>
        <v>5000</v>
      </c>
      <c r="AH63" s="11"/>
      <c r="AI63" s="11"/>
      <c r="AJ63" s="137">
        <f t="shared" si="9"/>
        <v>19500</v>
      </c>
      <c r="AK63" s="11"/>
      <c r="AL63" s="11" t="b">
        <f t="shared" si="6"/>
        <v>1</v>
      </c>
      <c r="AM63" s="11"/>
      <c r="AN63" s="11"/>
      <c r="AO63" s="137">
        <f t="shared" si="3"/>
        <v>5000</v>
      </c>
      <c r="AQ63" s="219"/>
    </row>
    <row r="64" spans="1:43" s="196" customFormat="1" x14ac:dyDescent="0.4">
      <c r="A64" s="125">
        <f t="shared" si="0"/>
        <v>60106</v>
      </c>
      <c r="B64" s="120"/>
      <c r="C64" s="176">
        <f t="shared" si="1"/>
        <v>5</v>
      </c>
      <c r="D64" s="120"/>
      <c r="E64" s="125">
        <f t="shared" si="2"/>
        <v>60106</v>
      </c>
      <c r="F64" s="120"/>
      <c r="G64" s="125" t="s">
        <v>180</v>
      </c>
      <c r="H64" s="130"/>
      <c r="I64" s="127">
        <v>60106</v>
      </c>
      <c r="J64" s="127" t="s">
        <v>1</v>
      </c>
      <c r="K64" s="207" t="s">
        <v>402</v>
      </c>
      <c r="L64" s="219" t="s">
        <v>370</v>
      </c>
      <c r="M64" s="219"/>
      <c r="N64" s="219"/>
      <c r="O64" s="219"/>
      <c r="P64" s="219" t="s">
        <v>5</v>
      </c>
      <c r="Q64" s="219" t="s">
        <v>6</v>
      </c>
      <c r="R64" s="219" t="s">
        <v>7</v>
      </c>
      <c r="S64" s="219" t="s">
        <v>8</v>
      </c>
      <c r="T64" s="219" t="s">
        <v>9</v>
      </c>
      <c r="U64" s="11"/>
      <c r="V64" s="133"/>
      <c r="W64" s="133"/>
      <c r="X64" s="11"/>
      <c r="Y64" s="137"/>
      <c r="Z64" s="137"/>
      <c r="AA64" s="137"/>
      <c r="AB64" s="137"/>
      <c r="AC64" s="137"/>
      <c r="AD64" s="11"/>
      <c r="AE64" s="137">
        <f t="shared" si="7"/>
        <v>10</v>
      </c>
      <c r="AF64" s="11"/>
      <c r="AG64" s="137">
        <f t="shared" si="8"/>
        <v>5000</v>
      </c>
      <c r="AH64" s="11"/>
      <c r="AI64" s="11"/>
      <c r="AJ64" s="137">
        <f t="shared" si="9"/>
        <v>19500</v>
      </c>
      <c r="AK64" s="11"/>
      <c r="AL64" s="11" t="b">
        <f t="shared" si="6"/>
        <v>1</v>
      </c>
      <c r="AM64" s="11"/>
      <c r="AN64" s="11"/>
      <c r="AO64" s="137">
        <f t="shared" si="3"/>
        <v>5000</v>
      </c>
      <c r="AQ64" s="219"/>
    </row>
    <row r="65" spans="1:43" x14ac:dyDescent="0.4">
      <c r="A65" s="124">
        <f t="shared" si="0"/>
        <v>602</v>
      </c>
      <c r="B65" s="117"/>
      <c r="C65" s="175">
        <f t="shared" si="1"/>
        <v>3</v>
      </c>
      <c r="D65" s="117"/>
      <c r="E65" s="124">
        <f t="shared" si="2"/>
        <v>60200</v>
      </c>
      <c r="F65" s="117"/>
      <c r="G65" s="124"/>
      <c r="H65" s="160"/>
      <c r="I65" s="156">
        <v>602</v>
      </c>
      <c r="J65" s="156"/>
      <c r="K65" s="206" t="s">
        <v>542</v>
      </c>
      <c r="L65" s="218"/>
      <c r="M65" s="218"/>
      <c r="N65" s="218"/>
      <c r="O65" s="218"/>
      <c r="P65" s="218"/>
      <c r="Q65" s="218"/>
      <c r="R65" s="218"/>
      <c r="S65" s="218"/>
      <c r="T65" s="218"/>
      <c r="U65" s="196"/>
      <c r="V65" s="128"/>
      <c r="W65" s="128"/>
      <c r="X65" s="196"/>
      <c r="Y65" s="135"/>
      <c r="Z65" s="135"/>
      <c r="AA65" s="135"/>
      <c r="AB65" s="135"/>
      <c r="AC65" s="141"/>
      <c r="AD65" s="196"/>
      <c r="AE65" s="135"/>
      <c r="AF65" s="196"/>
      <c r="AG65" s="135"/>
      <c r="AH65" s="196"/>
      <c r="AI65" s="196"/>
      <c r="AJ65" s="135"/>
      <c r="AK65" s="196"/>
      <c r="AL65" s="11" t="str">
        <f t="shared" si="6"/>
        <v/>
      </c>
      <c r="AM65" s="196"/>
      <c r="AN65" s="196"/>
      <c r="AO65" s="135"/>
      <c r="AQ65" s="218"/>
    </row>
    <row r="66" spans="1:43" x14ac:dyDescent="0.4">
      <c r="A66" s="114">
        <f t="shared" si="0"/>
        <v>60201</v>
      </c>
      <c r="B66" s="120"/>
      <c r="C66" s="172">
        <f t="shared" si="1"/>
        <v>5</v>
      </c>
      <c r="D66" s="120"/>
      <c r="E66" s="114">
        <f t="shared" si="2"/>
        <v>60201</v>
      </c>
      <c r="F66" s="120"/>
      <c r="G66" s="114" t="s">
        <v>180</v>
      </c>
      <c r="H66" s="98"/>
      <c r="I66" s="152">
        <v>60201</v>
      </c>
      <c r="J66" s="152" t="s">
        <v>1</v>
      </c>
      <c r="K66" s="203" t="s">
        <v>403</v>
      </c>
      <c r="L66" s="215" t="s">
        <v>374</v>
      </c>
      <c r="M66" s="215"/>
      <c r="N66" s="215"/>
      <c r="O66" s="215"/>
      <c r="P66" s="215" t="s">
        <v>5</v>
      </c>
      <c r="Q66" s="215" t="s">
        <v>6</v>
      </c>
      <c r="R66" s="215" t="s">
        <v>7</v>
      </c>
      <c r="S66" s="215" t="s">
        <v>8</v>
      </c>
      <c r="T66" s="215" t="s">
        <v>9</v>
      </c>
      <c r="V66" s="97"/>
      <c r="W66" s="97"/>
      <c r="Y66" s="96"/>
      <c r="Z66" s="96"/>
      <c r="AA66" s="96"/>
      <c r="AB66" s="96"/>
      <c r="AC66" s="96"/>
      <c r="AE66" s="96">
        <f>IF((MAXA(Y66,Z66,AA66,AB66,AC66))/1000&lt;10,10,(MAXA(Y66,Z66,AA66,AB66,AC66)/1000))</f>
        <v>10</v>
      </c>
      <c r="AG66" s="96">
        <f>IF(MROUND(AE66+(AE66/100*AG$4),AH$4)&lt;&gt;0,MROUND(AE66+(AE66/100*AG$4),AH$4),5000)</f>
        <v>5000</v>
      </c>
      <c r="AJ66" s="96">
        <f>IF(J66&lt;&gt;"P",195000,19500)</f>
        <v>19500</v>
      </c>
      <c r="AL66" s="11" t="b">
        <f t="shared" si="6"/>
        <v>1</v>
      </c>
      <c r="AO66" s="96">
        <f t="shared" si="3"/>
        <v>5000</v>
      </c>
      <c r="AQ66" s="215"/>
    </row>
    <row r="67" spans="1:43" x14ac:dyDescent="0.4">
      <c r="A67" s="114">
        <f t="shared" si="0"/>
        <v>60204</v>
      </c>
      <c r="B67" s="120"/>
      <c r="C67" s="172">
        <f t="shared" si="1"/>
        <v>5</v>
      </c>
      <c r="D67" s="120"/>
      <c r="E67" s="114">
        <f t="shared" si="2"/>
        <v>60204</v>
      </c>
      <c r="F67" s="120"/>
      <c r="G67" s="114" t="s">
        <v>180</v>
      </c>
      <c r="H67" s="98"/>
      <c r="I67" s="152">
        <v>60204</v>
      </c>
      <c r="J67" s="152" t="s">
        <v>1</v>
      </c>
      <c r="K67" s="203" t="s">
        <v>404</v>
      </c>
      <c r="L67" s="215" t="s">
        <v>374</v>
      </c>
      <c r="M67" s="215"/>
      <c r="N67" s="215"/>
      <c r="O67" s="215"/>
      <c r="P67" s="215" t="s">
        <v>5</v>
      </c>
      <c r="Q67" s="215" t="s">
        <v>6</v>
      </c>
      <c r="R67" s="215" t="s">
        <v>7</v>
      </c>
      <c r="S67" s="215" t="s">
        <v>8</v>
      </c>
      <c r="T67" s="215" t="s">
        <v>9</v>
      </c>
      <c r="V67" s="97"/>
      <c r="W67" s="97"/>
      <c r="Y67" s="96"/>
      <c r="Z67" s="96"/>
      <c r="AA67" s="96"/>
      <c r="AB67" s="96"/>
      <c r="AC67" s="96"/>
      <c r="AE67" s="96">
        <f>IF((MAXA(Y67,Z67,AA67,AB67,AC67))/1000&lt;10,10,(MAXA(Y67,Z67,AA67,AB67,AC67)/1000))</f>
        <v>10</v>
      </c>
      <c r="AG67" s="96">
        <f>IF(MROUND(AE67+(AE67/100*AG$4),AH$4)&lt;&gt;0,MROUND(AE67+(AE67/100*AG$4),AH$4),5000)</f>
        <v>5000</v>
      </c>
      <c r="AJ67" s="96">
        <f>IF(J67&lt;&gt;"P",195000,19500)</f>
        <v>19500</v>
      </c>
      <c r="AL67" s="11" t="b">
        <f t="shared" si="6"/>
        <v>1</v>
      </c>
      <c r="AO67" s="96">
        <f t="shared" si="3"/>
        <v>5000</v>
      </c>
      <c r="AQ67" s="215"/>
    </row>
    <row r="68" spans="1:43" x14ac:dyDescent="0.4">
      <c r="A68" s="114">
        <f t="shared" si="0"/>
        <v>60205</v>
      </c>
      <c r="B68" s="120"/>
      <c r="C68" s="172">
        <f t="shared" si="1"/>
        <v>5</v>
      </c>
      <c r="D68" s="120"/>
      <c r="E68" s="114">
        <f t="shared" si="2"/>
        <v>60205</v>
      </c>
      <c r="F68" s="120"/>
      <c r="G68" s="114" t="s">
        <v>180</v>
      </c>
      <c r="H68" s="98"/>
      <c r="I68" s="152">
        <v>60205</v>
      </c>
      <c r="J68" s="152" t="s">
        <v>1</v>
      </c>
      <c r="K68" s="203" t="s">
        <v>405</v>
      </c>
      <c r="L68" s="215" t="s">
        <v>374</v>
      </c>
      <c r="M68" s="215"/>
      <c r="N68" s="215"/>
      <c r="O68" s="215"/>
      <c r="P68" s="215" t="s">
        <v>5</v>
      </c>
      <c r="Q68" s="215" t="s">
        <v>6</v>
      </c>
      <c r="R68" s="215" t="s">
        <v>7</v>
      </c>
      <c r="S68" s="215" t="s">
        <v>8</v>
      </c>
      <c r="T68" s="215" t="s">
        <v>9</v>
      </c>
      <c r="V68" s="97"/>
      <c r="W68" s="97"/>
      <c r="Y68" s="96"/>
      <c r="Z68" s="96"/>
      <c r="AA68" s="96"/>
      <c r="AB68" s="96"/>
      <c r="AC68" s="96"/>
      <c r="AE68" s="96">
        <f>IF((MAXA(Y68,Z68,AA68,AB68,AC68))/1000&lt;10,10,(MAXA(Y68,Z68,AA68,AB68,AC68)/1000))</f>
        <v>10</v>
      </c>
      <c r="AG68" s="96">
        <f>IF(MROUND(AE68+(AE68/100*AG$4),AH$4)&lt;&gt;0,MROUND(AE68+(AE68/100*AG$4),AH$4),5000)</f>
        <v>5000</v>
      </c>
      <c r="AJ68" s="96">
        <f>IF(J68&lt;&gt;"P",195000,19500)</f>
        <v>19500</v>
      </c>
      <c r="AL68" s="11" t="b">
        <f t="shared" si="6"/>
        <v>1</v>
      </c>
      <c r="AO68" s="96">
        <f t="shared" si="3"/>
        <v>5000</v>
      </c>
      <c r="AQ68" s="215"/>
    </row>
    <row r="69" spans="1:43" x14ac:dyDescent="0.4">
      <c r="A69" s="124">
        <f t="shared" si="0"/>
        <v>603</v>
      </c>
      <c r="B69" s="117"/>
      <c r="C69" s="175">
        <f t="shared" si="1"/>
        <v>3</v>
      </c>
      <c r="D69" s="117"/>
      <c r="E69" s="124">
        <f t="shared" si="2"/>
        <v>60300</v>
      </c>
      <c r="F69" s="117"/>
      <c r="G69" s="124"/>
      <c r="H69" s="160"/>
      <c r="I69" s="156">
        <v>603</v>
      </c>
      <c r="J69" s="156"/>
      <c r="K69" s="206" t="s">
        <v>299</v>
      </c>
      <c r="L69" s="218"/>
      <c r="M69" s="218"/>
      <c r="N69" s="218"/>
      <c r="O69" s="218"/>
      <c r="P69" s="218"/>
      <c r="Q69" s="218"/>
      <c r="R69" s="218"/>
      <c r="S69" s="218"/>
      <c r="T69" s="218"/>
      <c r="U69" s="196"/>
      <c r="V69" s="128"/>
      <c r="W69" s="128"/>
      <c r="X69" s="196"/>
      <c r="Y69" s="135"/>
      <c r="Z69" s="135"/>
      <c r="AA69" s="135"/>
      <c r="AB69" s="135"/>
      <c r="AC69" s="141"/>
      <c r="AD69" s="196"/>
      <c r="AE69" s="135"/>
      <c r="AF69" s="196"/>
      <c r="AG69" s="135"/>
      <c r="AH69" s="196"/>
      <c r="AI69" s="196"/>
      <c r="AJ69" s="135"/>
      <c r="AK69" s="196"/>
      <c r="AL69" s="11" t="str">
        <f t="shared" si="6"/>
        <v/>
      </c>
      <c r="AM69" s="196"/>
      <c r="AN69" s="196"/>
      <c r="AO69" s="135"/>
      <c r="AQ69" s="218"/>
    </row>
    <row r="70" spans="1:43" s="195" customFormat="1" x14ac:dyDescent="0.4">
      <c r="A70" s="111">
        <f t="shared" si="0"/>
        <v>60313</v>
      </c>
      <c r="B70" s="119"/>
      <c r="C70" s="174">
        <f t="shared" si="1"/>
        <v>5</v>
      </c>
      <c r="D70" s="119"/>
      <c r="E70" s="111">
        <f t="shared" si="2"/>
        <v>60313</v>
      </c>
      <c r="F70" s="119"/>
      <c r="G70" s="111" t="s">
        <v>180</v>
      </c>
      <c r="H70" s="105"/>
      <c r="I70" s="155">
        <v>60313</v>
      </c>
      <c r="J70" s="155" t="s">
        <v>1</v>
      </c>
      <c r="K70" s="205" t="s">
        <v>220</v>
      </c>
      <c r="L70" s="217" t="s">
        <v>366</v>
      </c>
      <c r="M70" s="217"/>
      <c r="N70" s="217"/>
      <c r="O70" s="217"/>
      <c r="P70" s="217" t="s">
        <v>5</v>
      </c>
      <c r="Q70" s="217" t="s">
        <v>6</v>
      </c>
      <c r="R70" s="217" t="s">
        <v>7</v>
      </c>
      <c r="S70" s="217" t="s">
        <v>8</v>
      </c>
      <c r="T70" s="217" t="s">
        <v>9</v>
      </c>
      <c r="U70" s="11"/>
      <c r="V70" s="77"/>
      <c r="W70" s="77"/>
      <c r="X70" s="11"/>
      <c r="Y70" s="136"/>
      <c r="Z70" s="136"/>
      <c r="AA70" s="136"/>
      <c r="AB70" s="136"/>
      <c r="AC70" s="142"/>
      <c r="AD70" s="11"/>
      <c r="AE70" s="136">
        <f>IF((MAXA(Y70,Z70,AA70,AB70,AC70))/1000&lt;10,10,(MAXA(Y70,Z70,AA70,AB70,AC70)/1000))</f>
        <v>10</v>
      </c>
      <c r="AF70" s="11"/>
      <c r="AG70" s="136">
        <f>IF(MROUND(AE70+(AE70/100*AG$4),AH$4)&lt;&gt;0,MROUND(AE70+(AE70/100*AG$4),AH$4),5000)</f>
        <v>5000</v>
      </c>
      <c r="AH70" s="11"/>
      <c r="AI70" s="11"/>
      <c r="AJ70" s="136">
        <f>IF(J70&lt;&gt;"P",195000,19500)</f>
        <v>19500</v>
      </c>
      <c r="AK70" s="11"/>
      <c r="AL70" s="11" t="b">
        <f t="shared" ref="AL70:AL101" si="10">IF(AND(AG70&lt;&gt;"",AJ70&lt;&gt;""),AG70&lt;AJ70,"")</f>
        <v>1</v>
      </c>
      <c r="AM70" s="11"/>
      <c r="AN70" s="11"/>
      <c r="AO70" s="136">
        <f t="shared" si="3"/>
        <v>5000</v>
      </c>
      <c r="AQ70" s="217"/>
    </row>
    <row r="71" spans="1:43" s="196" customFormat="1" x14ac:dyDescent="0.4">
      <c r="A71" s="125">
        <f t="shared" ref="A71:A134" si="11">I71</f>
        <v>60314</v>
      </c>
      <c r="B71" s="120"/>
      <c r="C71" s="176">
        <f t="shared" ref="C71:C134" si="12">LEN(A71)</f>
        <v>5</v>
      </c>
      <c r="D71" s="120"/>
      <c r="E71" s="125">
        <f t="shared" ref="E71:E134" si="13">IF(C71=1,A71*10000,IF(C71=2,A71*10000,IF(C71=3,A71*100,IF(C71=4,A71*100,IF(C71&gt;=5,A71)))))</f>
        <v>60314</v>
      </c>
      <c r="F71" s="120"/>
      <c r="G71" s="125" t="s">
        <v>180</v>
      </c>
      <c r="H71" s="130"/>
      <c r="I71" s="127">
        <v>60314</v>
      </c>
      <c r="J71" s="127"/>
      <c r="K71" s="207" t="s">
        <v>406</v>
      </c>
      <c r="L71" s="219" t="s">
        <v>374</v>
      </c>
      <c r="M71" s="219"/>
      <c r="N71" s="219"/>
      <c r="O71" s="219"/>
      <c r="P71" s="219" t="s">
        <v>5</v>
      </c>
      <c r="Q71" s="219" t="s">
        <v>6</v>
      </c>
      <c r="R71" s="219" t="s">
        <v>7</v>
      </c>
      <c r="S71" s="219" t="s">
        <v>8</v>
      </c>
      <c r="T71" s="219" t="s">
        <v>9</v>
      </c>
      <c r="U71" s="11"/>
      <c r="V71" s="133"/>
      <c r="W71" s="133"/>
      <c r="X71" s="11"/>
      <c r="Y71" s="137"/>
      <c r="Z71" s="137"/>
      <c r="AA71" s="137"/>
      <c r="AB71" s="137"/>
      <c r="AC71" s="137"/>
      <c r="AD71" s="11"/>
      <c r="AE71" s="137">
        <f>IF((MAXA(Y71,Z71,AA71,AB71,AC71))/1000&lt;10,10,(MAXA(Y71,Z71,AA71,AB71,AC71)/1000))</f>
        <v>10</v>
      </c>
      <c r="AF71" s="11"/>
      <c r="AG71" s="137">
        <f>IF(MROUND(AE71+(AE71/100*AG$4),AH$4)&lt;&gt;0,MROUND(AE71+(AE71/100*AG$4),AH$4),5000)</f>
        <v>5000</v>
      </c>
      <c r="AH71" s="11"/>
      <c r="AI71" s="11"/>
      <c r="AJ71" s="137">
        <f>IF(J71&lt;&gt;"P",195000,19500)</f>
        <v>195000</v>
      </c>
      <c r="AK71" s="11"/>
      <c r="AL71" s="11" t="b">
        <f t="shared" si="10"/>
        <v>1</v>
      </c>
      <c r="AM71" s="11"/>
      <c r="AN71" s="11"/>
      <c r="AO71" s="137">
        <f t="shared" si="3"/>
        <v>5000</v>
      </c>
      <c r="AQ71" s="219"/>
    </row>
    <row r="72" spans="1:43" x14ac:dyDescent="0.4">
      <c r="A72" s="110">
        <f t="shared" si="11"/>
        <v>60316</v>
      </c>
      <c r="B72" s="119"/>
      <c r="C72" s="177">
        <f t="shared" si="12"/>
        <v>5</v>
      </c>
      <c r="D72" s="119"/>
      <c r="E72" s="110">
        <f t="shared" si="13"/>
        <v>60316</v>
      </c>
      <c r="F72" s="119"/>
      <c r="G72" s="110" t="s">
        <v>180</v>
      </c>
      <c r="H72" s="84"/>
      <c r="I72" s="157">
        <v>60316</v>
      </c>
      <c r="J72" s="157"/>
      <c r="K72" s="208" t="s">
        <v>181</v>
      </c>
      <c r="L72" s="220" t="s">
        <v>374</v>
      </c>
      <c r="M72" s="220"/>
      <c r="N72" s="220"/>
      <c r="O72" s="220" t="s">
        <v>4</v>
      </c>
      <c r="P72" s="220" t="s">
        <v>5</v>
      </c>
      <c r="Q72" s="220" t="s">
        <v>6</v>
      </c>
      <c r="R72" s="220" t="s">
        <v>7</v>
      </c>
      <c r="S72" s="220" t="s">
        <v>8</v>
      </c>
      <c r="T72" s="220" t="s">
        <v>9</v>
      </c>
      <c r="V72" s="74"/>
      <c r="W72" s="74"/>
      <c r="Y72" s="75"/>
      <c r="Z72" s="75"/>
      <c r="AA72" s="75"/>
      <c r="AB72" s="75"/>
      <c r="AC72" s="76"/>
      <c r="AE72" s="75">
        <f>IF((MAXA(Y72,Z72,AA72,AB72,AC72))/1000&lt;10,10,(MAXA(Y72,Z72,AA72,AB72,AC72)/1000))</f>
        <v>10</v>
      </c>
      <c r="AG72" s="75">
        <f>IF(MROUND(AE72+(AE72/100*AG$4),AH$4)&lt;&gt;0,MROUND(AE72+(AE72/100*AG$4),AH$4),5000)</f>
        <v>5000</v>
      </c>
      <c r="AJ72" s="75">
        <f>IF(J72&lt;&gt;"P",195000,19500)</f>
        <v>195000</v>
      </c>
      <c r="AL72" s="11" t="b">
        <f t="shared" si="10"/>
        <v>1</v>
      </c>
      <c r="AO72" s="75">
        <f t="shared" ref="AO72:AO134" si="14">AG72</f>
        <v>5000</v>
      </c>
      <c r="AQ72" s="220"/>
    </row>
    <row r="73" spans="1:43" x14ac:dyDescent="0.4">
      <c r="A73" s="124">
        <f t="shared" si="11"/>
        <v>604</v>
      </c>
      <c r="B73" s="117"/>
      <c r="C73" s="175">
        <f t="shared" si="12"/>
        <v>3</v>
      </c>
      <c r="D73" s="117"/>
      <c r="E73" s="124">
        <f t="shared" si="13"/>
        <v>60400</v>
      </c>
      <c r="F73" s="117"/>
      <c r="G73" s="124"/>
      <c r="H73" s="160"/>
      <c r="I73" s="156">
        <v>604</v>
      </c>
      <c r="J73" s="156"/>
      <c r="K73" s="206" t="s">
        <v>300</v>
      </c>
      <c r="L73" s="218"/>
      <c r="M73" s="218"/>
      <c r="N73" s="218"/>
      <c r="O73" s="218"/>
      <c r="P73" s="218"/>
      <c r="Q73" s="218"/>
      <c r="R73" s="218"/>
      <c r="S73" s="218"/>
      <c r="T73" s="218"/>
      <c r="U73" s="196"/>
      <c r="V73" s="128"/>
      <c r="W73" s="128"/>
      <c r="X73" s="196"/>
      <c r="Y73" s="135"/>
      <c r="Z73" s="135"/>
      <c r="AA73" s="135"/>
      <c r="AB73" s="135"/>
      <c r="AC73" s="141"/>
      <c r="AD73" s="196"/>
      <c r="AE73" s="135"/>
      <c r="AF73" s="196"/>
      <c r="AG73" s="135"/>
      <c r="AH73" s="196"/>
      <c r="AI73" s="196"/>
      <c r="AJ73" s="135"/>
      <c r="AK73" s="196"/>
      <c r="AL73" s="11" t="str">
        <f t="shared" si="10"/>
        <v/>
      </c>
      <c r="AM73" s="196"/>
      <c r="AN73" s="196"/>
      <c r="AO73" s="135"/>
      <c r="AQ73" s="218"/>
    </row>
    <row r="74" spans="1:43" x14ac:dyDescent="0.4">
      <c r="A74" s="110">
        <f t="shared" si="11"/>
        <v>60404</v>
      </c>
      <c r="B74" s="119"/>
      <c r="C74" s="177">
        <f t="shared" si="12"/>
        <v>5</v>
      </c>
      <c r="D74" s="119"/>
      <c r="E74" s="110">
        <f t="shared" si="13"/>
        <v>60404</v>
      </c>
      <c r="F74" s="119"/>
      <c r="G74" s="110" t="s">
        <v>180</v>
      </c>
      <c r="H74" s="84"/>
      <c r="I74" s="157">
        <v>60404</v>
      </c>
      <c r="J74" s="157" t="s">
        <v>1</v>
      </c>
      <c r="K74" s="208" t="s">
        <v>221</v>
      </c>
      <c r="L74" s="220" t="s">
        <v>366</v>
      </c>
      <c r="M74" s="220"/>
      <c r="N74" s="220"/>
      <c r="O74" s="220"/>
      <c r="P74" s="220" t="s">
        <v>5</v>
      </c>
      <c r="Q74" s="220" t="s">
        <v>6</v>
      </c>
      <c r="R74" s="220" t="s">
        <v>7</v>
      </c>
      <c r="S74" s="220" t="s">
        <v>8</v>
      </c>
      <c r="T74" s="220" t="s">
        <v>9</v>
      </c>
      <c r="V74" s="74"/>
      <c r="W74" s="74"/>
      <c r="Y74" s="75"/>
      <c r="Z74" s="75"/>
      <c r="AA74" s="75"/>
      <c r="AB74" s="75"/>
      <c r="AC74" s="76"/>
      <c r="AE74" s="75">
        <f>IF((MAXA(Y74,Z74,AA74,AB74,AC74))/1000&lt;10,10,(MAXA(Y74,Z74,AA74,AB74,AC74)/1000))</f>
        <v>10</v>
      </c>
      <c r="AG74" s="75">
        <f>IF(MROUND(AE74+(AE74/100*AG$4),AH$4)&lt;&gt;0,MROUND(AE74+(AE74/100*AG$4),AH$4),5000)</f>
        <v>5000</v>
      </c>
      <c r="AJ74" s="75">
        <f>IF(J74&lt;&gt;"P",195000,19500)</f>
        <v>19500</v>
      </c>
      <c r="AL74" s="11" t="b">
        <f t="shared" si="10"/>
        <v>1</v>
      </c>
      <c r="AO74" s="75">
        <f t="shared" si="14"/>
        <v>5000</v>
      </c>
      <c r="AQ74" s="220"/>
    </row>
    <row r="75" spans="1:43" x14ac:dyDescent="0.4">
      <c r="A75" s="114">
        <f t="shared" si="11"/>
        <v>60405</v>
      </c>
      <c r="B75" s="120"/>
      <c r="C75" s="172">
        <f t="shared" si="12"/>
        <v>5</v>
      </c>
      <c r="D75" s="120"/>
      <c r="E75" s="114">
        <f t="shared" si="13"/>
        <v>60405</v>
      </c>
      <c r="F75" s="120"/>
      <c r="G75" s="114" t="s">
        <v>180</v>
      </c>
      <c r="H75" s="98"/>
      <c r="I75" s="152">
        <v>60405</v>
      </c>
      <c r="J75" s="152" t="s">
        <v>1</v>
      </c>
      <c r="K75" s="203" t="s">
        <v>407</v>
      </c>
      <c r="L75" s="215" t="s">
        <v>374</v>
      </c>
      <c r="M75" s="215"/>
      <c r="N75" s="215"/>
      <c r="O75" s="215"/>
      <c r="P75" s="215" t="s">
        <v>5</v>
      </c>
      <c r="Q75" s="215" t="s">
        <v>6</v>
      </c>
      <c r="R75" s="215" t="s">
        <v>7</v>
      </c>
      <c r="S75" s="215" t="s">
        <v>8</v>
      </c>
      <c r="T75" s="215" t="s">
        <v>9</v>
      </c>
      <c r="V75" s="97"/>
      <c r="W75" s="97"/>
      <c r="Y75" s="96"/>
      <c r="Z75" s="96"/>
      <c r="AA75" s="96"/>
      <c r="AB75" s="96"/>
      <c r="AC75" s="96"/>
      <c r="AE75" s="96">
        <f>IF((MAXA(Y75,Z75,AA75,AB75,AC75))/1000&lt;10,10,(MAXA(Y75,Z75,AA75,AB75,AC75)/1000))</f>
        <v>10</v>
      </c>
      <c r="AG75" s="96">
        <f>IF(MROUND(AE75+(AE75/100*AG$4),AH$4)&lt;&gt;0,MROUND(AE75+(AE75/100*AG$4),AH$4),5000)</f>
        <v>5000</v>
      </c>
      <c r="AJ75" s="96">
        <f>IF(J75&lt;&gt;"P",195000,19500)</f>
        <v>19500</v>
      </c>
      <c r="AL75" s="11" t="b">
        <f t="shared" si="10"/>
        <v>1</v>
      </c>
      <c r="AO75" s="96">
        <f t="shared" si="14"/>
        <v>5000</v>
      </c>
      <c r="AQ75" s="215"/>
    </row>
    <row r="76" spans="1:43" x14ac:dyDescent="0.4">
      <c r="A76" s="124">
        <f t="shared" si="11"/>
        <v>607</v>
      </c>
      <c r="B76" s="117"/>
      <c r="C76" s="175">
        <f t="shared" si="12"/>
        <v>3</v>
      </c>
      <c r="D76" s="117"/>
      <c r="E76" s="124">
        <f t="shared" si="13"/>
        <v>60700</v>
      </c>
      <c r="F76" s="117"/>
      <c r="G76" s="124"/>
      <c r="H76" s="160"/>
      <c r="I76" s="156">
        <v>607</v>
      </c>
      <c r="J76" s="156"/>
      <c r="K76" s="206" t="s">
        <v>543</v>
      </c>
      <c r="L76" s="218"/>
      <c r="M76" s="218"/>
      <c r="N76" s="218"/>
      <c r="O76" s="218"/>
      <c r="P76" s="218"/>
      <c r="Q76" s="218"/>
      <c r="R76" s="218"/>
      <c r="S76" s="218"/>
      <c r="T76" s="218"/>
      <c r="U76" s="196"/>
      <c r="V76" s="128"/>
      <c r="W76" s="128"/>
      <c r="X76" s="196"/>
      <c r="Y76" s="135"/>
      <c r="Z76" s="135"/>
      <c r="AA76" s="135"/>
      <c r="AB76" s="135"/>
      <c r="AC76" s="141"/>
      <c r="AD76" s="196"/>
      <c r="AE76" s="135"/>
      <c r="AF76" s="196"/>
      <c r="AG76" s="135"/>
      <c r="AH76" s="196"/>
      <c r="AI76" s="196"/>
      <c r="AJ76" s="135"/>
      <c r="AK76" s="196"/>
      <c r="AL76" s="11" t="str">
        <f t="shared" si="10"/>
        <v/>
      </c>
      <c r="AM76" s="196"/>
      <c r="AN76" s="196"/>
      <c r="AO76" s="135"/>
      <c r="AQ76" s="218"/>
    </row>
    <row r="77" spans="1:43" x14ac:dyDescent="0.4">
      <c r="A77" s="114">
        <f t="shared" si="11"/>
        <v>60702</v>
      </c>
      <c r="B77" s="120"/>
      <c r="C77" s="172">
        <f t="shared" si="12"/>
        <v>5</v>
      </c>
      <c r="D77" s="120"/>
      <c r="E77" s="114">
        <f t="shared" si="13"/>
        <v>60702</v>
      </c>
      <c r="F77" s="120"/>
      <c r="G77" s="114" t="s">
        <v>180</v>
      </c>
      <c r="H77" s="98"/>
      <c r="I77" s="152">
        <v>60702</v>
      </c>
      <c r="J77" s="152" t="s">
        <v>1</v>
      </c>
      <c r="K77" s="203" t="s">
        <v>408</v>
      </c>
      <c r="L77" s="215" t="s">
        <v>374</v>
      </c>
      <c r="M77" s="215"/>
      <c r="N77" s="215"/>
      <c r="O77" s="215"/>
      <c r="P77" s="215" t="s">
        <v>5</v>
      </c>
      <c r="Q77" s="215" t="s">
        <v>6</v>
      </c>
      <c r="R77" s="215" t="s">
        <v>7</v>
      </c>
      <c r="S77" s="215" t="s">
        <v>8</v>
      </c>
      <c r="T77" s="215" t="s">
        <v>9</v>
      </c>
      <c r="V77" s="97"/>
      <c r="W77" s="97"/>
      <c r="Y77" s="96"/>
      <c r="Z77" s="96"/>
      <c r="AA77" s="96"/>
      <c r="AB77" s="96"/>
      <c r="AC77" s="96"/>
      <c r="AE77" s="96">
        <f>IF((MAXA(Y77,Z77,AA77,AB77,AC77))/1000&lt;10,10,(MAXA(Y77,Z77,AA77,AB77,AC77)/1000))</f>
        <v>10</v>
      </c>
      <c r="AG77" s="96">
        <f>IF(MROUND(AE77+(AE77/100*AG$4),AH$4)&lt;&gt;0,MROUND(AE77+(AE77/100*AG$4),AH$4),5000)</f>
        <v>5000</v>
      </c>
      <c r="AJ77" s="96">
        <f>IF(J77&lt;&gt;"P",195000,19500)</f>
        <v>19500</v>
      </c>
      <c r="AL77" s="11" t="b">
        <f t="shared" si="10"/>
        <v>1</v>
      </c>
      <c r="AO77" s="96">
        <f t="shared" si="14"/>
        <v>5000</v>
      </c>
      <c r="AQ77" s="215"/>
    </row>
    <row r="78" spans="1:43" x14ac:dyDescent="0.4">
      <c r="A78" s="124">
        <f t="shared" si="11"/>
        <v>613</v>
      </c>
      <c r="B78" s="117"/>
      <c r="C78" s="175">
        <f t="shared" si="12"/>
        <v>3</v>
      </c>
      <c r="D78" s="117"/>
      <c r="E78" s="124">
        <f t="shared" si="13"/>
        <v>61300</v>
      </c>
      <c r="F78" s="117"/>
      <c r="G78" s="124"/>
      <c r="H78" s="160"/>
      <c r="I78" s="156">
        <v>613</v>
      </c>
      <c r="J78" s="156"/>
      <c r="K78" s="206" t="s">
        <v>301</v>
      </c>
      <c r="L78" s="218"/>
      <c r="M78" s="218"/>
      <c r="N78" s="218"/>
      <c r="O78" s="218"/>
      <c r="P78" s="218"/>
      <c r="Q78" s="218"/>
      <c r="R78" s="218"/>
      <c r="S78" s="218"/>
      <c r="T78" s="218"/>
      <c r="U78" s="196"/>
      <c r="V78" s="128"/>
      <c r="W78" s="128"/>
      <c r="X78" s="196"/>
      <c r="Y78" s="135"/>
      <c r="Z78" s="135"/>
      <c r="AA78" s="135"/>
      <c r="AB78" s="135"/>
      <c r="AC78" s="141"/>
      <c r="AD78" s="196"/>
      <c r="AE78" s="135"/>
      <c r="AF78" s="196"/>
      <c r="AG78" s="135"/>
      <c r="AH78" s="196"/>
      <c r="AI78" s="196"/>
      <c r="AJ78" s="135"/>
      <c r="AK78" s="196"/>
      <c r="AL78" s="11" t="str">
        <f t="shared" si="10"/>
        <v/>
      </c>
      <c r="AM78" s="196"/>
      <c r="AN78" s="196"/>
      <c r="AO78" s="135"/>
      <c r="AQ78" s="218"/>
    </row>
    <row r="79" spans="1:43" x14ac:dyDescent="0.4">
      <c r="A79" s="114">
        <f t="shared" si="11"/>
        <v>61301</v>
      </c>
      <c r="B79" s="120"/>
      <c r="C79" s="172">
        <f t="shared" si="12"/>
        <v>5</v>
      </c>
      <c r="D79" s="120"/>
      <c r="E79" s="114">
        <f t="shared" si="13"/>
        <v>61301</v>
      </c>
      <c r="F79" s="120"/>
      <c r="G79" s="114" t="s">
        <v>180</v>
      </c>
      <c r="H79" s="98"/>
      <c r="I79" s="152">
        <v>61301</v>
      </c>
      <c r="J79" s="152" t="s">
        <v>1</v>
      </c>
      <c r="K79" s="203" t="s">
        <v>409</v>
      </c>
      <c r="L79" s="215" t="s">
        <v>374</v>
      </c>
      <c r="M79" s="215"/>
      <c r="N79" s="215"/>
      <c r="O79" s="215"/>
      <c r="P79" s="215" t="s">
        <v>5</v>
      </c>
      <c r="Q79" s="215" t="s">
        <v>6</v>
      </c>
      <c r="R79" s="215" t="s">
        <v>7</v>
      </c>
      <c r="S79" s="215" t="s">
        <v>8</v>
      </c>
      <c r="T79" s="215" t="s">
        <v>9</v>
      </c>
      <c r="V79" s="97"/>
      <c r="W79" s="97"/>
      <c r="Y79" s="96"/>
      <c r="Z79" s="96"/>
      <c r="AA79" s="96"/>
      <c r="AB79" s="96"/>
      <c r="AC79" s="96"/>
      <c r="AE79" s="96">
        <f>IF((MAXA(Y79,Z79,AA79,AB79,AC79))/1000&lt;10,10,(MAXA(Y79,Z79,AA79,AB79,AC79)/1000))</f>
        <v>10</v>
      </c>
      <c r="AG79" s="96">
        <f>IF(MROUND(AE79+(AE79/100*AG$4),AH$4)&lt;&gt;0,MROUND(AE79+(AE79/100*AG$4),AH$4),5000)</f>
        <v>5000</v>
      </c>
      <c r="AJ79" s="96">
        <f>IF(J79&lt;&gt;"P",195000,19500)</f>
        <v>19500</v>
      </c>
      <c r="AL79" s="11" t="b">
        <f t="shared" si="10"/>
        <v>1</v>
      </c>
      <c r="AO79" s="96">
        <f t="shared" si="14"/>
        <v>5000</v>
      </c>
      <c r="AQ79" s="215"/>
    </row>
    <row r="80" spans="1:43" x14ac:dyDescent="0.4">
      <c r="A80" s="110">
        <f t="shared" si="11"/>
        <v>61302</v>
      </c>
      <c r="B80" s="119"/>
      <c r="C80" s="177">
        <f t="shared" si="12"/>
        <v>5</v>
      </c>
      <c r="D80" s="119"/>
      <c r="E80" s="110">
        <f t="shared" si="13"/>
        <v>61302</v>
      </c>
      <c r="F80" s="119"/>
      <c r="G80" s="110" t="s">
        <v>180</v>
      </c>
      <c r="H80" s="84"/>
      <c r="I80" s="157">
        <v>61302</v>
      </c>
      <c r="J80" s="157" t="s">
        <v>1</v>
      </c>
      <c r="K80" s="208" t="s">
        <v>222</v>
      </c>
      <c r="L80" s="220" t="s">
        <v>374</v>
      </c>
      <c r="M80" s="220"/>
      <c r="N80" s="220"/>
      <c r="O80" s="220"/>
      <c r="P80" s="220" t="s">
        <v>5</v>
      </c>
      <c r="Q80" s="220" t="s">
        <v>6</v>
      </c>
      <c r="R80" s="220" t="s">
        <v>7</v>
      </c>
      <c r="S80" s="220" t="s">
        <v>8</v>
      </c>
      <c r="T80" s="220" t="s">
        <v>9</v>
      </c>
      <c r="V80" s="74"/>
      <c r="W80" s="74"/>
      <c r="Y80" s="75"/>
      <c r="Z80" s="75"/>
      <c r="AA80" s="75"/>
      <c r="AB80" s="75"/>
      <c r="AC80" s="76"/>
      <c r="AE80" s="75">
        <f>IF((MAXA(Y80,Z80,AA80,AB80,AC80))/1000&lt;10,10,(MAXA(Y80,Z80,AA80,AB80,AC80)/1000))</f>
        <v>10</v>
      </c>
      <c r="AG80" s="75">
        <f>IF(MROUND(AE80+(AE80/100*AG$4),AH$4)&lt;&gt;0,MROUND(AE80+(AE80/100*AG$4),AH$4),5000)</f>
        <v>5000</v>
      </c>
      <c r="AJ80" s="75">
        <f>IF(J80&lt;&gt;"P",195000,19500)</f>
        <v>19500</v>
      </c>
      <c r="AL80" s="11" t="b">
        <f t="shared" si="10"/>
        <v>1</v>
      </c>
      <c r="AO80" s="75">
        <f t="shared" si="14"/>
        <v>5000</v>
      </c>
      <c r="AQ80" s="220"/>
    </row>
    <row r="81" spans="1:43" x14ac:dyDescent="0.4">
      <c r="A81" s="110">
        <f t="shared" si="11"/>
        <v>61302</v>
      </c>
      <c r="B81" s="119"/>
      <c r="C81" s="177">
        <f t="shared" si="12"/>
        <v>5</v>
      </c>
      <c r="D81" s="119"/>
      <c r="E81" s="110">
        <f t="shared" si="13"/>
        <v>61302</v>
      </c>
      <c r="F81" s="119"/>
      <c r="G81" s="110" t="s">
        <v>180</v>
      </c>
      <c r="H81" s="84"/>
      <c r="I81" s="157">
        <v>61302</v>
      </c>
      <c r="J81" s="157" t="s">
        <v>1</v>
      </c>
      <c r="K81" s="208" t="s">
        <v>265</v>
      </c>
      <c r="L81" s="220" t="s">
        <v>374</v>
      </c>
      <c r="M81" s="220"/>
      <c r="N81" s="220"/>
      <c r="O81" s="220"/>
      <c r="P81" s="220" t="s">
        <v>5</v>
      </c>
      <c r="Q81" s="220" t="s">
        <v>6</v>
      </c>
      <c r="R81" s="220" t="s">
        <v>7</v>
      </c>
      <c r="S81" s="220" t="s">
        <v>8</v>
      </c>
      <c r="T81" s="220" t="s">
        <v>9</v>
      </c>
      <c r="V81" s="74"/>
      <c r="W81" s="74"/>
      <c r="Y81" s="75"/>
      <c r="Z81" s="75"/>
      <c r="AA81" s="75"/>
      <c r="AB81" s="75"/>
      <c r="AC81" s="76"/>
      <c r="AE81" s="75">
        <f>IF((MAXA(Y81,Z81,AA81,AB81,AC81))/1000&lt;10,10,(MAXA(Y81,Z81,AA81,AB81,AC81)/1000))</f>
        <v>10</v>
      </c>
      <c r="AG81" s="75">
        <f>IF(MROUND(AE81+(AE81/100*AG$4),AH$4)&lt;&gt;0,MROUND(AE81+(AE81/100*AG$4),AH$4),5000)</f>
        <v>5000</v>
      </c>
      <c r="AJ81" s="75">
        <f>IF(J81&lt;&gt;"P",195000,19500)</f>
        <v>19500</v>
      </c>
      <c r="AL81" s="11" t="b">
        <f t="shared" si="10"/>
        <v>1</v>
      </c>
      <c r="AO81" s="75">
        <f t="shared" si="14"/>
        <v>5000</v>
      </c>
      <c r="AQ81" s="220"/>
    </row>
    <row r="82" spans="1:43" s="194" customFormat="1" x14ac:dyDescent="0.4">
      <c r="A82" s="162">
        <f t="shared" si="11"/>
        <v>7</v>
      </c>
      <c r="B82" s="161"/>
      <c r="C82" s="170">
        <f t="shared" si="12"/>
        <v>1</v>
      </c>
      <c r="D82" s="161"/>
      <c r="E82" s="162">
        <f t="shared" si="13"/>
        <v>70000</v>
      </c>
      <c r="F82" s="161"/>
      <c r="G82" s="162"/>
      <c r="H82" s="163"/>
      <c r="I82" s="164">
        <v>7</v>
      </c>
      <c r="J82" s="164"/>
      <c r="K82" s="201" t="s">
        <v>277</v>
      </c>
      <c r="L82" s="213"/>
      <c r="M82" s="213"/>
      <c r="N82" s="213"/>
      <c r="O82" s="213"/>
      <c r="P82" s="213"/>
      <c r="Q82" s="213"/>
      <c r="R82" s="213"/>
      <c r="S82" s="213"/>
      <c r="T82" s="213"/>
      <c r="V82" s="165"/>
      <c r="W82" s="165"/>
      <c r="Y82" s="63"/>
      <c r="Z82" s="63"/>
      <c r="AA82" s="63"/>
      <c r="AB82" s="63"/>
      <c r="AC82" s="63"/>
      <c r="AE82" s="166"/>
      <c r="AG82" s="166"/>
      <c r="AJ82" s="166"/>
      <c r="AL82" s="95" t="str">
        <f t="shared" si="10"/>
        <v/>
      </c>
      <c r="AO82" s="166"/>
      <c r="AQ82" s="213"/>
    </row>
    <row r="83" spans="1:43" x14ac:dyDescent="0.4">
      <c r="A83" s="124">
        <f t="shared" si="11"/>
        <v>701</v>
      </c>
      <c r="B83" s="117"/>
      <c r="C83" s="175">
        <f t="shared" si="12"/>
        <v>3</v>
      </c>
      <c r="D83" s="117"/>
      <c r="E83" s="124">
        <f t="shared" si="13"/>
        <v>70100</v>
      </c>
      <c r="F83" s="117"/>
      <c r="G83" s="124"/>
      <c r="H83" s="160"/>
      <c r="I83" s="156">
        <v>701</v>
      </c>
      <c r="J83" s="156"/>
      <c r="K83" s="206" t="s">
        <v>302</v>
      </c>
      <c r="L83" s="218"/>
      <c r="M83" s="218"/>
      <c r="N83" s="218"/>
      <c r="O83" s="218"/>
      <c r="P83" s="218"/>
      <c r="Q83" s="218"/>
      <c r="R83" s="218"/>
      <c r="S83" s="218"/>
      <c r="T83" s="218"/>
      <c r="U83" s="196"/>
      <c r="V83" s="128"/>
      <c r="W83" s="128"/>
      <c r="X83" s="196"/>
      <c r="Y83" s="135"/>
      <c r="Z83" s="135"/>
      <c r="AA83" s="135"/>
      <c r="AB83" s="135"/>
      <c r="AC83" s="141"/>
      <c r="AD83" s="196"/>
      <c r="AE83" s="135"/>
      <c r="AF83" s="196"/>
      <c r="AG83" s="135"/>
      <c r="AH83" s="196"/>
      <c r="AI83" s="196"/>
      <c r="AJ83" s="135"/>
      <c r="AK83" s="196"/>
      <c r="AL83" s="11" t="str">
        <f t="shared" si="10"/>
        <v/>
      </c>
      <c r="AM83" s="196"/>
      <c r="AN83" s="196"/>
      <c r="AO83" s="135"/>
      <c r="AQ83" s="218"/>
    </row>
    <row r="84" spans="1:43" x14ac:dyDescent="0.4">
      <c r="A84" s="114">
        <f t="shared" si="11"/>
        <v>70101</v>
      </c>
      <c r="B84" s="120"/>
      <c r="C84" s="172">
        <f t="shared" si="12"/>
        <v>5</v>
      </c>
      <c r="D84" s="120"/>
      <c r="E84" s="114">
        <f t="shared" si="13"/>
        <v>70101</v>
      </c>
      <c r="F84" s="120"/>
      <c r="G84" s="114" t="s">
        <v>180</v>
      </c>
      <c r="H84" s="98"/>
      <c r="I84" s="152">
        <v>70101</v>
      </c>
      <c r="J84" s="152" t="s">
        <v>1</v>
      </c>
      <c r="K84" s="203" t="s">
        <v>410</v>
      </c>
      <c r="L84" s="215" t="s">
        <v>375</v>
      </c>
      <c r="M84" s="215"/>
      <c r="N84" s="215"/>
      <c r="O84" s="215"/>
      <c r="P84" s="215" t="s">
        <v>5</v>
      </c>
      <c r="Q84" s="215" t="s">
        <v>6</v>
      </c>
      <c r="R84" s="215" t="s">
        <v>7</v>
      </c>
      <c r="S84" s="215" t="s">
        <v>8</v>
      </c>
      <c r="T84" s="215" t="s">
        <v>9</v>
      </c>
      <c r="V84" s="97"/>
      <c r="W84" s="97"/>
      <c r="Y84" s="96"/>
      <c r="Z84" s="96"/>
      <c r="AA84" s="96"/>
      <c r="AB84" s="96"/>
      <c r="AC84" s="96"/>
      <c r="AE84" s="96">
        <f>IF((MAXA(Y84,Z84,AA84,AB84,AC84))/1000&lt;10,10,(MAXA(Y84,Z84,AA84,AB84,AC84)/1000))</f>
        <v>10</v>
      </c>
      <c r="AG84" s="96">
        <f>IF(MROUND(AE84+(AE84/100*AG$4),AH$4)&lt;&gt;0,MROUND(AE84+(AE84/100*AG$4),AH$4),5000)</f>
        <v>5000</v>
      </c>
      <c r="AJ84" s="96">
        <f>IF(J84&lt;&gt;"P",195000,19500)</f>
        <v>19500</v>
      </c>
      <c r="AL84" s="11" t="b">
        <f t="shared" si="10"/>
        <v>1</v>
      </c>
      <c r="AO84" s="96">
        <f t="shared" si="14"/>
        <v>5000</v>
      </c>
      <c r="AQ84" s="215"/>
    </row>
    <row r="85" spans="1:43" x14ac:dyDescent="0.4">
      <c r="A85" s="114">
        <f t="shared" si="11"/>
        <v>70103</v>
      </c>
      <c r="B85" s="120"/>
      <c r="C85" s="172">
        <f t="shared" si="12"/>
        <v>5</v>
      </c>
      <c r="D85" s="120"/>
      <c r="E85" s="114">
        <f t="shared" si="13"/>
        <v>70103</v>
      </c>
      <c r="F85" s="120"/>
      <c r="G85" s="114" t="s">
        <v>180</v>
      </c>
      <c r="H85" s="98"/>
      <c r="I85" s="152">
        <v>70103</v>
      </c>
      <c r="J85" s="152" t="s">
        <v>1</v>
      </c>
      <c r="K85" s="203" t="s">
        <v>411</v>
      </c>
      <c r="L85" s="215" t="s">
        <v>375</v>
      </c>
      <c r="M85" s="215"/>
      <c r="N85" s="215"/>
      <c r="O85" s="215"/>
      <c r="P85" s="215" t="s">
        <v>5</v>
      </c>
      <c r="Q85" s="215" t="s">
        <v>6</v>
      </c>
      <c r="R85" s="215" t="s">
        <v>7</v>
      </c>
      <c r="S85" s="215" t="s">
        <v>8</v>
      </c>
      <c r="T85" s="215" t="s">
        <v>9</v>
      </c>
      <c r="V85" s="97"/>
      <c r="W85" s="97"/>
      <c r="Y85" s="96"/>
      <c r="Z85" s="96"/>
      <c r="AA85" s="96"/>
      <c r="AB85" s="96"/>
      <c r="AC85" s="96"/>
      <c r="AE85" s="96">
        <f>IF((MAXA(Y85,Z85,AA85,AB85,AC85))/1000&lt;10,10,(MAXA(Y85,Z85,AA85,AB85,AC85)/1000))</f>
        <v>10</v>
      </c>
      <c r="AG85" s="96">
        <f>IF(MROUND(AE85+(AE85/100*AG$4),AH$4)&lt;&gt;0,MROUND(AE85+(AE85/100*AG$4),AH$4),5000)</f>
        <v>5000</v>
      </c>
      <c r="AJ85" s="96">
        <f>IF(J85&lt;&gt;"P",195000,19500)</f>
        <v>19500</v>
      </c>
      <c r="AL85" s="11" t="b">
        <f t="shared" si="10"/>
        <v>1</v>
      </c>
      <c r="AO85" s="96">
        <f t="shared" si="14"/>
        <v>5000</v>
      </c>
      <c r="AQ85" s="215"/>
    </row>
    <row r="86" spans="1:43" x14ac:dyDescent="0.4">
      <c r="A86" s="110">
        <f t="shared" si="11"/>
        <v>70104</v>
      </c>
      <c r="B86" s="119"/>
      <c r="C86" s="177">
        <f t="shared" si="12"/>
        <v>5</v>
      </c>
      <c r="D86" s="119"/>
      <c r="E86" s="110">
        <f t="shared" si="13"/>
        <v>70104</v>
      </c>
      <c r="F86" s="119"/>
      <c r="G86" s="110" t="s">
        <v>180</v>
      </c>
      <c r="H86" s="84"/>
      <c r="I86" s="157">
        <v>70104</v>
      </c>
      <c r="J86" s="157" t="s">
        <v>1</v>
      </c>
      <c r="K86" s="208" t="s">
        <v>223</v>
      </c>
      <c r="L86" s="220" t="s">
        <v>375</v>
      </c>
      <c r="M86" s="220"/>
      <c r="N86" s="220"/>
      <c r="O86" s="220"/>
      <c r="P86" s="220" t="s">
        <v>5</v>
      </c>
      <c r="Q86" s="220" t="s">
        <v>6</v>
      </c>
      <c r="R86" s="220" t="s">
        <v>7</v>
      </c>
      <c r="S86" s="220" t="s">
        <v>8</v>
      </c>
      <c r="T86" s="220" t="s">
        <v>9</v>
      </c>
      <c r="V86" s="74"/>
      <c r="W86" s="74"/>
      <c r="Y86" s="75"/>
      <c r="Z86" s="75"/>
      <c r="AA86" s="75"/>
      <c r="AB86" s="75"/>
      <c r="AC86" s="76"/>
      <c r="AE86" s="75">
        <f>IF((MAXA(Y86,Z86,AA86,AB86,AC86))/1000&lt;10,10,(MAXA(Y86,Z86,AA86,AB86,AC86)/1000))</f>
        <v>10</v>
      </c>
      <c r="AG86" s="75">
        <f>IF(MROUND(AE86+(AE86/100*AG$4),AH$4)&lt;&gt;0,MROUND(AE86+(AE86/100*AG$4),AH$4),5000)</f>
        <v>5000</v>
      </c>
      <c r="AJ86" s="75">
        <f>IF(J86&lt;&gt;"P",195000,19500)</f>
        <v>19500</v>
      </c>
      <c r="AL86" s="11" t="b">
        <f t="shared" si="10"/>
        <v>1</v>
      </c>
      <c r="AO86" s="75">
        <f t="shared" si="14"/>
        <v>5000</v>
      </c>
      <c r="AQ86" s="220"/>
    </row>
    <row r="87" spans="1:43" x14ac:dyDescent="0.4">
      <c r="A87" s="110">
        <f t="shared" si="11"/>
        <v>70108</v>
      </c>
      <c r="B87" s="119"/>
      <c r="C87" s="177">
        <f t="shared" si="12"/>
        <v>5</v>
      </c>
      <c r="D87" s="119"/>
      <c r="E87" s="110">
        <f t="shared" si="13"/>
        <v>70108</v>
      </c>
      <c r="F87" s="119"/>
      <c r="G87" s="110" t="s">
        <v>180</v>
      </c>
      <c r="H87" s="84"/>
      <c r="I87" s="157">
        <v>70108</v>
      </c>
      <c r="J87" s="157" t="s">
        <v>1</v>
      </c>
      <c r="K87" s="208" t="s">
        <v>224</v>
      </c>
      <c r="L87" s="220" t="s">
        <v>366</v>
      </c>
      <c r="M87" s="220"/>
      <c r="N87" s="220"/>
      <c r="O87" s="220"/>
      <c r="P87" s="220" t="s">
        <v>5</v>
      </c>
      <c r="Q87" s="220" t="s">
        <v>6</v>
      </c>
      <c r="R87" s="220" t="s">
        <v>7</v>
      </c>
      <c r="S87" s="220" t="s">
        <v>8</v>
      </c>
      <c r="T87" s="220" t="s">
        <v>9</v>
      </c>
      <c r="V87" s="74"/>
      <c r="W87" s="74"/>
      <c r="Y87" s="75"/>
      <c r="Z87" s="75"/>
      <c r="AA87" s="75"/>
      <c r="AB87" s="75"/>
      <c r="AC87" s="76"/>
      <c r="AE87" s="75">
        <f>IF((MAXA(Y87,Z87,AA87,AB87,AC87))/1000&lt;10,10,(MAXA(Y87,Z87,AA87,AB87,AC87)/1000))</f>
        <v>10</v>
      </c>
      <c r="AG87" s="75">
        <f>IF(MROUND(AE87+(AE87/100*AG$4),AH$4)&lt;&gt;0,MROUND(AE87+(AE87/100*AG$4),AH$4),5000)</f>
        <v>5000</v>
      </c>
      <c r="AJ87" s="75">
        <f>IF(J87&lt;&gt;"P",195000,19500)</f>
        <v>19500</v>
      </c>
      <c r="AL87" s="11" t="b">
        <f t="shared" si="10"/>
        <v>1</v>
      </c>
      <c r="AO87" s="75">
        <f t="shared" si="14"/>
        <v>5000</v>
      </c>
      <c r="AQ87" s="220"/>
    </row>
    <row r="88" spans="1:43" x14ac:dyDescent="0.4">
      <c r="A88" s="114">
        <f t="shared" si="11"/>
        <v>70112</v>
      </c>
      <c r="B88" s="120"/>
      <c r="C88" s="172">
        <f t="shared" si="12"/>
        <v>5</v>
      </c>
      <c r="D88" s="120"/>
      <c r="E88" s="114">
        <f t="shared" si="13"/>
        <v>70112</v>
      </c>
      <c r="F88" s="120"/>
      <c r="G88" s="114" t="s">
        <v>180</v>
      </c>
      <c r="H88" s="98"/>
      <c r="I88" s="152">
        <v>70112</v>
      </c>
      <c r="J88" s="152"/>
      <c r="K88" s="203" t="s">
        <v>412</v>
      </c>
      <c r="L88" s="215" t="s">
        <v>374</v>
      </c>
      <c r="M88" s="215"/>
      <c r="N88" s="215"/>
      <c r="O88" s="215"/>
      <c r="P88" s="215" t="s">
        <v>5</v>
      </c>
      <c r="Q88" s="215" t="s">
        <v>6</v>
      </c>
      <c r="R88" s="215" t="s">
        <v>7</v>
      </c>
      <c r="S88" s="215" t="s">
        <v>8</v>
      </c>
      <c r="T88" s="215" t="s">
        <v>9</v>
      </c>
      <c r="V88" s="97"/>
      <c r="W88" s="97"/>
      <c r="Y88" s="96"/>
      <c r="Z88" s="96"/>
      <c r="AA88" s="96"/>
      <c r="AB88" s="96"/>
      <c r="AC88" s="96"/>
      <c r="AE88" s="96">
        <f>IF((MAXA(Y88,Z88,AA88,AB88,AC88))/1000&lt;10,10,(MAXA(Y88,Z88,AA88,AB88,AC88)/1000))</f>
        <v>10</v>
      </c>
      <c r="AG88" s="96">
        <f>IF(MROUND(AE88+(AE88/100*AG$4),AH$4)&lt;&gt;0,MROUND(AE88+(AE88/100*AG$4),AH$4),5000)</f>
        <v>5000</v>
      </c>
      <c r="AJ88" s="96">
        <f>IF(J88&lt;&gt;"P",195000,19500)</f>
        <v>195000</v>
      </c>
      <c r="AL88" s="11" t="b">
        <f t="shared" si="10"/>
        <v>1</v>
      </c>
      <c r="AO88" s="96">
        <f t="shared" si="14"/>
        <v>5000</v>
      </c>
      <c r="AQ88" s="215"/>
    </row>
    <row r="89" spans="1:43" x14ac:dyDescent="0.4">
      <c r="A89" s="124">
        <f t="shared" si="11"/>
        <v>702</v>
      </c>
      <c r="B89" s="117"/>
      <c r="C89" s="175">
        <f t="shared" si="12"/>
        <v>3</v>
      </c>
      <c r="D89" s="117"/>
      <c r="E89" s="124">
        <f t="shared" si="13"/>
        <v>70200</v>
      </c>
      <c r="F89" s="117"/>
      <c r="G89" s="124"/>
      <c r="H89" s="160"/>
      <c r="I89" s="156">
        <v>702</v>
      </c>
      <c r="J89" s="156"/>
      <c r="K89" s="206" t="s">
        <v>303</v>
      </c>
      <c r="L89" s="218"/>
      <c r="M89" s="218"/>
      <c r="N89" s="218"/>
      <c r="O89" s="218"/>
      <c r="P89" s="218"/>
      <c r="Q89" s="218"/>
      <c r="R89" s="218"/>
      <c r="S89" s="218"/>
      <c r="T89" s="218"/>
      <c r="U89" s="196"/>
      <c r="V89" s="128"/>
      <c r="W89" s="128"/>
      <c r="X89" s="196"/>
      <c r="Y89" s="135"/>
      <c r="Z89" s="135"/>
      <c r="AA89" s="135"/>
      <c r="AB89" s="135"/>
      <c r="AC89" s="141"/>
      <c r="AD89" s="196"/>
      <c r="AE89" s="135"/>
      <c r="AF89" s="196"/>
      <c r="AG89" s="135"/>
      <c r="AH89" s="196"/>
      <c r="AI89" s="196"/>
      <c r="AJ89" s="135"/>
      <c r="AK89" s="196"/>
      <c r="AL89" s="11" t="str">
        <f t="shared" si="10"/>
        <v/>
      </c>
      <c r="AM89" s="196"/>
      <c r="AN89" s="196"/>
      <c r="AO89" s="135"/>
      <c r="AQ89" s="218"/>
    </row>
    <row r="90" spans="1:43" s="196" customFormat="1" x14ac:dyDescent="0.4">
      <c r="A90" s="125">
        <f t="shared" si="11"/>
        <v>70203</v>
      </c>
      <c r="B90" s="120"/>
      <c r="C90" s="176">
        <f t="shared" si="12"/>
        <v>5</v>
      </c>
      <c r="D90" s="120"/>
      <c r="E90" s="125">
        <f t="shared" si="13"/>
        <v>70203</v>
      </c>
      <c r="F90" s="120"/>
      <c r="G90" s="125" t="s">
        <v>180</v>
      </c>
      <c r="H90" s="130"/>
      <c r="I90" s="127">
        <v>70203</v>
      </c>
      <c r="J90" s="127" t="s">
        <v>1</v>
      </c>
      <c r="K90" s="207" t="s">
        <v>413</v>
      </c>
      <c r="L90" s="219" t="s">
        <v>375</v>
      </c>
      <c r="M90" s="219"/>
      <c r="N90" s="219"/>
      <c r="O90" s="219"/>
      <c r="P90" s="219" t="s">
        <v>5</v>
      </c>
      <c r="Q90" s="219" t="s">
        <v>6</v>
      </c>
      <c r="R90" s="219" t="s">
        <v>7</v>
      </c>
      <c r="S90" s="219" t="s">
        <v>8</v>
      </c>
      <c r="T90" s="219" t="s">
        <v>9</v>
      </c>
      <c r="U90" s="11"/>
      <c r="V90" s="133"/>
      <c r="W90" s="133"/>
      <c r="X90" s="11"/>
      <c r="Y90" s="137"/>
      <c r="Z90" s="137"/>
      <c r="AA90" s="137"/>
      <c r="AB90" s="137"/>
      <c r="AC90" s="137"/>
      <c r="AD90" s="11"/>
      <c r="AE90" s="137">
        <f t="shared" ref="AE90:AE97" si="15">IF((MAXA(Y90,Z90,AA90,AB90,AC90))/1000&lt;10,10,(MAXA(Y90,Z90,AA90,AB90,AC90)/1000))</f>
        <v>10</v>
      </c>
      <c r="AF90" s="11"/>
      <c r="AG90" s="137">
        <f t="shared" ref="AG90:AG97" si="16">IF(MROUND(AE90+(AE90/100*AG$4),AH$4)&lt;&gt;0,MROUND(AE90+(AE90/100*AG$4),AH$4),5000)</f>
        <v>5000</v>
      </c>
      <c r="AH90" s="11"/>
      <c r="AI90" s="11"/>
      <c r="AJ90" s="137">
        <f t="shared" ref="AJ90:AJ97" si="17">IF(J90&lt;&gt;"P",195000,19500)</f>
        <v>19500</v>
      </c>
      <c r="AK90" s="11"/>
      <c r="AL90" s="11" t="b">
        <f t="shared" si="10"/>
        <v>1</v>
      </c>
      <c r="AM90" s="11"/>
      <c r="AN90" s="11"/>
      <c r="AO90" s="137">
        <f t="shared" si="14"/>
        <v>5000</v>
      </c>
      <c r="AQ90" s="219"/>
    </row>
    <row r="91" spans="1:43" x14ac:dyDescent="0.4">
      <c r="A91" s="125">
        <f t="shared" si="11"/>
        <v>70204</v>
      </c>
      <c r="B91" s="120"/>
      <c r="C91" s="176">
        <f t="shared" si="12"/>
        <v>5</v>
      </c>
      <c r="D91" s="120"/>
      <c r="E91" s="125">
        <f t="shared" si="13"/>
        <v>70204</v>
      </c>
      <c r="F91" s="120"/>
      <c r="G91" s="125" t="s">
        <v>180</v>
      </c>
      <c r="H91" s="130"/>
      <c r="I91" s="127">
        <v>70204</v>
      </c>
      <c r="J91" s="127" t="s">
        <v>1</v>
      </c>
      <c r="K91" s="207" t="s">
        <v>414</v>
      </c>
      <c r="L91" s="219" t="s">
        <v>375</v>
      </c>
      <c r="M91" s="219"/>
      <c r="N91" s="219"/>
      <c r="O91" s="219"/>
      <c r="P91" s="219" t="s">
        <v>5</v>
      </c>
      <c r="Q91" s="219" t="s">
        <v>6</v>
      </c>
      <c r="R91" s="219" t="s">
        <v>7</v>
      </c>
      <c r="S91" s="219" t="s">
        <v>8</v>
      </c>
      <c r="T91" s="219" t="s">
        <v>9</v>
      </c>
      <c r="V91" s="133"/>
      <c r="W91" s="97"/>
      <c r="Y91" s="96"/>
      <c r="Z91" s="96"/>
      <c r="AA91" s="96"/>
      <c r="AB91" s="96"/>
      <c r="AC91" s="96"/>
      <c r="AE91" s="96">
        <f t="shared" si="15"/>
        <v>10</v>
      </c>
      <c r="AG91" s="96">
        <f t="shared" si="16"/>
        <v>5000</v>
      </c>
      <c r="AJ91" s="96">
        <f t="shared" si="17"/>
        <v>19500</v>
      </c>
      <c r="AL91" s="11" t="b">
        <f t="shared" si="10"/>
        <v>1</v>
      </c>
      <c r="AO91" s="96">
        <f t="shared" si="14"/>
        <v>5000</v>
      </c>
      <c r="AQ91" s="219"/>
    </row>
    <row r="92" spans="1:43" x14ac:dyDescent="0.4">
      <c r="A92" s="125">
        <f t="shared" si="11"/>
        <v>70210</v>
      </c>
      <c r="B92" s="120"/>
      <c r="C92" s="176">
        <f t="shared" si="12"/>
        <v>5</v>
      </c>
      <c r="D92" s="120"/>
      <c r="E92" s="125">
        <f t="shared" si="13"/>
        <v>70210</v>
      </c>
      <c r="F92" s="120"/>
      <c r="G92" s="125" t="s">
        <v>180</v>
      </c>
      <c r="H92" s="130"/>
      <c r="I92" s="127">
        <v>70210</v>
      </c>
      <c r="J92" s="127" t="s">
        <v>1</v>
      </c>
      <c r="K92" s="207" t="s">
        <v>415</v>
      </c>
      <c r="L92" s="219" t="s">
        <v>366</v>
      </c>
      <c r="M92" s="219"/>
      <c r="N92" s="219"/>
      <c r="O92" s="219"/>
      <c r="P92" s="219" t="s">
        <v>5</v>
      </c>
      <c r="Q92" s="219" t="s">
        <v>6</v>
      </c>
      <c r="R92" s="219" t="s">
        <v>7</v>
      </c>
      <c r="S92" s="219" t="s">
        <v>8</v>
      </c>
      <c r="T92" s="219" t="s">
        <v>9</v>
      </c>
      <c r="V92" s="133"/>
      <c r="W92" s="97"/>
      <c r="Y92" s="96"/>
      <c r="Z92" s="96"/>
      <c r="AA92" s="96"/>
      <c r="AB92" s="96"/>
      <c r="AC92" s="96"/>
      <c r="AE92" s="96">
        <f t="shared" si="15"/>
        <v>10</v>
      </c>
      <c r="AG92" s="96">
        <f t="shared" si="16"/>
        <v>5000</v>
      </c>
      <c r="AJ92" s="96">
        <f t="shared" si="17"/>
        <v>19500</v>
      </c>
      <c r="AL92" s="11" t="b">
        <f t="shared" si="10"/>
        <v>1</v>
      </c>
      <c r="AO92" s="96">
        <f t="shared" si="14"/>
        <v>5000</v>
      </c>
      <c r="AQ92" s="219"/>
    </row>
    <row r="93" spans="1:43" s="196" customFormat="1" x14ac:dyDescent="0.4">
      <c r="A93" s="125">
        <f t="shared" si="11"/>
        <v>70211</v>
      </c>
      <c r="B93" s="120"/>
      <c r="C93" s="176">
        <f t="shared" si="12"/>
        <v>5</v>
      </c>
      <c r="D93" s="120"/>
      <c r="E93" s="125">
        <f t="shared" si="13"/>
        <v>70211</v>
      </c>
      <c r="F93" s="120"/>
      <c r="G93" s="125" t="s">
        <v>180</v>
      </c>
      <c r="H93" s="130"/>
      <c r="I93" s="127">
        <v>70211</v>
      </c>
      <c r="J93" s="127" t="s">
        <v>1</v>
      </c>
      <c r="K93" s="207" t="s">
        <v>396</v>
      </c>
      <c r="L93" s="219" t="s">
        <v>374</v>
      </c>
      <c r="M93" s="219"/>
      <c r="N93" s="219"/>
      <c r="O93" s="219"/>
      <c r="P93" s="219" t="s">
        <v>5</v>
      </c>
      <c r="Q93" s="219" t="s">
        <v>6</v>
      </c>
      <c r="R93" s="219" t="s">
        <v>7</v>
      </c>
      <c r="S93" s="219" t="s">
        <v>8</v>
      </c>
      <c r="T93" s="219" t="s">
        <v>9</v>
      </c>
      <c r="U93" s="11"/>
      <c r="V93" s="133"/>
      <c r="W93" s="133"/>
      <c r="X93" s="11"/>
      <c r="Y93" s="137"/>
      <c r="Z93" s="137"/>
      <c r="AA93" s="137"/>
      <c r="AB93" s="137"/>
      <c r="AC93" s="137"/>
      <c r="AD93" s="11"/>
      <c r="AE93" s="137">
        <f t="shared" si="15"/>
        <v>10</v>
      </c>
      <c r="AF93" s="11"/>
      <c r="AG93" s="137">
        <f t="shared" si="16"/>
        <v>5000</v>
      </c>
      <c r="AH93" s="11"/>
      <c r="AI93" s="11"/>
      <c r="AJ93" s="137">
        <f t="shared" si="17"/>
        <v>19500</v>
      </c>
      <c r="AK93" s="11"/>
      <c r="AL93" s="11" t="b">
        <f t="shared" si="10"/>
        <v>1</v>
      </c>
      <c r="AM93" s="11"/>
      <c r="AN93" s="11"/>
      <c r="AO93" s="137">
        <f t="shared" si="14"/>
        <v>5000</v>
      </c>
      <c r="AQ93" s="219"/>
    </row>
    <row r="94" spans="1:43" x14ac:dyDescent="0.4">
      <c r="A94" s="114">
        <f t="shared" si="11"/>
        <v>70212</v>
      </c>
      <c r="B94" s="120"/>
      <c r="C94" s="172">
        <f t="shared" si="12"/>
        <v>5</v>
      </c>
      <c r="D94" s="120"/>
      <c r="E94" s="114">
        <f t="shared" si="13"/>
        <v>70212</v>
      </c>
      <c r="F94" s="120"/>
      <c r="G94" s="114" t="s">
        <v>180</v>
      </c>
      <c r="H94" s="98"/>
      <c r="I94" s="152">
        <v>70212</v>
      </c>
      <c r="J94" s="152"/>
      <c r="K94" s="203" t="s">
        <v>416</v>
      </c>
      <c r="L94" s="215" t="s">
        <v>374</v>
      </c>
      <c r="M94" s="215"/>
      <c r="N94" s="215"/>
      <c r="O94" s="215"/>
      <c r="P94" s="215" t="s">
        <v>5</v>
      </c>
      <c r="Q94" s="215" t="s">
        <v>6</v>
      </c>
      <c r="R94" s="215" t="s">
        <v>7</v>
      </c>
      <c r="S94" s="215" t="s">
        <v>8</v>
      </c>
      <c r="T94" s="215" t="s">
        <v>9</v>
      </c>
      <c r="V94" s="97"/>
      <c r="W94" s="97"/>
      <c r="Y94" s="96"/>
      <c r="Z94" s="96"/>
      <c r="AA94" s="96"/>
      <c r="AB94" s="96"/>
      <c r="AC94" s="96"/>
      <c r="AE94" s="96">
        <f t="shared" si="15"/>
        <v>10</v>
      </c>
      <c r="AG94" s="96">
        <f t="shared" si="16"/>
        <v>5000</v>
      </c>
      <c r="AJ94" s="96">
        <f t="shared" si="17"/>
        <v>195000</v>
      </c>
      <c r="AL94" s="11" t="b">
        <f t="shared" si="10"/>
        <v>1</v>
      </c>
      <c r="AO94" s="96">
        <f t="shared" si="14"/>
        <v>5000</v>
      </c>
      <c r="AQ94" s="215"/>
    </row>
    <row r="95" spans="1:43" x14ac:dyDescent="0.4">
      <c r="A95" s="123">
        <f t="shared" si="11"/>
        <v>70213</v>
      </c>
      <c r="B95" s="118"/>
      <c r="C95" s="178">
        <f t="shared" si="12"/>
        <v>5</v>
      </c>
      <c r="D95" s="118"/>
      <c r="E95" s="123">
        <f t="shared" si="13"/>
        <v>70213</v>
      </c>
      <c r="F95" s="118"/>
      <c r="G95" s="123"/>
      <c r="H95" s="129"/>
      <c r="I95" s="158">
        <v>70213</v>
      </c>
      <c r="J95" s="158"/>
      <c r="K95" s="209" t="s">
        <v>68</v>
      </c>
      <c r="L95" s="221" t="s">
        <v>66</v>
      </c>
      <c r="M95" s="221"/>
      <c r="N95" s="221" t="s">
        <v>3</v>
      </c>
      <c r="O95" s="221"/>
      <c r="P95" s="221" t="s">
        <v>5</v>
      </c>
      <c r="Q95" s="221" t="s">
        <v>6</v>
      </c>
      <c r="R95" s="221" t="s">
        <v>7</v>
      </c>
      <c r="S95" s="221" t="s">
        <v>8</v>
      </c>
      <c r="T95" s="221" t="s">
        <v>9</v>
      </c>
      <c r="V95" s="131"/>
      <c r="W95" s="68"/>
      <c r="Y95" s="70">
        <v>670</v>
      </c>
      <c r="Z95" s="70">
        <v>16090</v>
      </c>
      <c r="AA95" s="70">
        <v>16212</v>
      </c>
      <c r="AB95" s="70">
        <v>14150</v>
      </c>
      <c r="AC95" s="71"/>
      <c r="AE95" s="70">
        <f t="shared" si="15"/>
        <v>16.212</v>
      </c>
      <c r="AG95" s="70">
        <f t="shared" si="16"/>
        <v>5000</v>
      </c>
      <c r="AJ95" s="70">
        <f t="shared" si="17"/>
        <v>195000</v>
      </c>
      <c r="AL95" s="11" t="b">
        <f t="shared" si="10"/>
        <v>1</v>
      </c>
      <c r="AO95" s="70">
        <f t="shared" si="14"/>
        <v>5000</v>
      </c>
      <c r="AQ95" s="221"/>
    </row>
    <row r="96" spans="1:43" s="196" customFormat="1" x14ac:dyDescent="0.4">
      <c r="A96" s="125">
        <f t="shared" si="11"/>
        <v>70215</v>
      </c>
      <c r="B96" s="120"/>
      <c r="C96" s="176">
        <f t="shared" si="12"/>
        <v>5</v>
      </c>
      <c r="D96" s="120"/>
      <c r="E96" s="125">
        <f t="shared" si="13"/>
        <v>70215</v>
      </c>
      <c r="F96" s="120"/>
      <c r="G96" s="125" t="s">
        <v>180</v>
      </c>
      <c r="H96" s="130"/>
      <c r="I96" s="127">
        <v>70215</v>
      </c>
      <c r="J96" s="127"/>
      <c r="K96" s="207" t="s">
        <v>417</v>
      </c>
      <c r="L96" s="219" t="s">
        <v>366</v>
      </c>
      <c r="M96" s="219"/>
      <c r="N96" s="219"/>
      <c r="O96" s="219"/>
      <c r="P96" s="219" t="s">
        <v>5</v>
      </c>
      <c r="Q96" s="219" t="s">
        <v>6</v>
      </c>
      <c r="R96" s="219" t="s">
        <v>7</v>
      </c>
      <c r="S96" s="219" t="s">
        <v>8</v>
      </c>
      <c r="T96" s="219" t="s">
        <v>9</v>
      </c>
      <c r="U96" s="11"/>
      <c r="V96" s="133"/>
      <c r="W96" s="133"/>
      <c r="X96" s="11"/>
      <c r="Y96" s="137"/>
      <c r="Z96" s="137"/>
      <c r="AA96" s="137"/>
      <c r="AB96" s="137"/>
      <c r="AC96" s="137"/>
      <c r="AD96" s="11"/>
      <c r="AE96" s="137">
        <f t="shared" si="15"/>
        <v>10</v>
      </c>
      <c r="AF96" s="11"/>
      <c r="AG96" s="137">
        <f t="shared" si="16"/>
        <v>5000</v>
      </c>
      <c r="AH96" s="11"/>
      <c r="AI96" s="11"/>
      <c r="AJ96" s="137">
        <f t="shared" si="17"/>
        <v>195000</v>
      </c>
      <c r="AK96" s="11"/>
      <c r="AL96" s="11" t="b">
        <f t="shared" si="10"/>
        <v>1</v>
      </c>
      <c r="AM96" s="11"/>
      <c r="AN96" s="11"/>
      <c r="AO96" s="137">
        <f t="shared" si="14"/>
        <v>5000</v>
      </c>
      <c r="AQ96" s="219"/>
    </row>
    <row r="97" spans="1:43" x14ac:dyDescent="0.4">
      <c r="A97" s="109">
        <f t="shared" si="11"/>
        <v>70299</v>
      </c>
      <c r="B97" s="118"/>
      <c r="C97" s="173">
        <f t="shared" si="12"/>
        <v>5</v>
      </c>
      <c r="D97" s="118"/>
      <c r="E97" s="109">
        <f t="shared" si="13"/>
        <v>70299</v>
      </c>
      <c r="F97" s="118"/>
      <c r="G97" s="109"/>
      <c r="H97" s="69"/>
      <c r="I97" s="154">
        <v>70299</v>
      </c>
      <c r="J97" s="154"/>
      <c r="K97" s="204" t="s">
        <v>69</v>
      </c>
      <c r="L97" s="216" t="s">
        <v>66</v>
      </c>
      <c r="M97" s="216"/>
      <c r="N97" s="216" t="s">
        <v>3</v>
      </c>
      <c r="O97" s="216"/>
      <c r="P97" s="216" t="s">
        <v>5</v>
      </c>
      <c r="Q97" s="216" t="s">
        <v>6</v>
      </c>
      <c r="R97" s="216" t="s">
        <v>7</v>
      </c>
      <c r="S97" s="216" t="s">
        <v>8</v>
      </c>
      <c r="T97" s="216" t="s">
        <v>9</v>
      </c>
      <c r="V97" s="68"/>
      <c r="W97" s="68"/>
      <c r="Y97" s="70">
        <v>494120</v>
      </c>
      <c r="Z97" s="70">
        <v>734500</v>
      </c>
      <c r="AA97" s="70">
        <v>496772</v>
      </c>
      <c r="AB97" s="70">
        <v>678485</v>
      </c>
      <c r="AC97" s="71"/>
      <c r="AE97" s="70">
        <f t="shared" si="15"/>
        <v>734.5</v>
      </c>
      <c r="AG97" s="70">
        <f t="shared" si="16"/>
        <v>135000</v>
      </c>
      <c r="AJ97" s="70">
        <f t="shared" si="17"/>
        <v>195000</v>
      </c>
      <c r="AL97" s="11" t="b">
        <f t="shared" si="10"/>
        <v>1</v>
      </c>
      <c r="AO97" s="70">
        <f t="shared" si="14"/>
        <v>135000</v>
      </c>
      <c r="AQ97" s="216"/>
    </row>
    <row r="98" spans="1:43" x14ac:dyDescent="0.4">
      <c r="A98" s="124">
        <f t="shared" si="11"/>
        <v>703</v>
      </c>
      <c r="B98" s="117"/>
      <c r="C98" s="175">
        <f t="shared" si="12"/>
        <v>3</v>
      </c>
      <c r="D98" s="117"/>
      <c r="E98" s="124">
        <f t="shared" si="13"/>
        <v>70300</v>
      </c>
      <c r="F98" s="117"/>
      <c r="G98" s="124"/>
      <c r="H98" s="160"/>
      <c r="I98" s="156">
        <v>703</v>
      </c>
      <c r="J98" s="156"/>
      <c r="K98" s="206" t="s">
        <v>544</v>
      </c>
      <c r="L98" s="218"/>
      <c r="M98" s="218"/>
      <c r="N98" s="218"/>
      <c r="O98" s="218"/>
      <c r="P98" s="218"/>
      <c r="Q98" s="218"/>
      <c r="R98" s="218"/>
      <c r="S98" s="218"/>
      <c r="T98" s="218"/>
      <c r="U98" s="196"/>
      <c r="V98" s="128"/>
      <c r="W98" s="128"/>
      <c r="X98" s="196"/>
      <c r="Y98" s="135"/>
      <c r="Z98" s="135"/>
      <c r="AA98" s="135"/>
      <c r="AB98" s="135"/>
      <c r="AC98" s="141"/>
      <c r="AD98" s="196"/>
      <c r="AE98" s="135"/>
      <c r="AF98" s="196"/>
      <c r="AG98" s="135"/>
      <c r="AH98" s="196"/>
      <c r="AI98" s="196"/>
      <c r="AJ98" s="135"/>
      <c r="AK98" s="196"/>
      <c r="AL98" s="11" t="str">
        <f t="shared" si="10"/>
        <v/>
      </c>
      <c r="AM98" s="196"/>
      <c r="AN98" s="196"/>
      <c r="AO98" s="135"/>
      <c r="AQ98" s="218"/>
    </row>
    <row r="99" spans="1:43" x14ac:dyDescent="0.4">
      <c r="A99" s="114">
        <f t="shared" si="11"/>
        <v>70303</v>
      </c>
      <c r="B99" s="120"/>
      <c r="C99" s="172">
        <f t="shared" si="12"/>
        <v>5</v>
      </c>
      <c r="D99" s="120"/>
      <c r="E99" s="114">
        <f t="shared" si="13"/>
        <v>70303</v>
      </c>
      <c r="F99" s="120"/>
      <c r="G99" s="114" t="s">
        <v>180</v>
      </c>
      <c r="H99" s="98"/>
      <c r="I99" s="152">
        <v>70303</v>
      </c>
      <c r="J99" s="152" t="s">
        <v>1</v>
      </c>
      <c r="K99" s="203" t="s">
        <v>411</v>
      </c>
      <c r="L99" s="215" t="s">
        <v>375</v>
      </c>
      <c r="M99" s="215"/>
      <c r="N99" s="215"/>
      <c r="O99" s="215"/>
      <c r="P99" s="215" t="s">
        <v>5</v>
      </c>
      <c r="Q99" s="215" t="s">
        <v>6</v>
      </c>
      <c r="R99" s="215" t="s">
        <v>7</v>
      </c>
      <c r="S99" s="215" t="s">
        <v>8</v>
      </c>
      <c r="T99" s="215" t="s">
        <v>9</v>
      </c>
      <c r="V99" s="97"/>
      <c r="W99" s="97"/>
      <c r="Y99" s="96"/>
      <c r="Z99" s="96"/>
      <c r="AA99" s="96"/>
      <c r="AB99" s="96"/>
      <c r="AC99" s="96"/>
      <c r="AE99" s="96">
        <f>IF((MAXA(Y99,Z99,AA99,AB99,AC99))/1000&lt;10,10,(MAXA(Y99,Z99,AA99,AB99,AC99)/1000))</f>
        <v>10</v>
      </c>
      <c r="AG99" s="96">
        <f>IF(MROUND(AE99+(AE99/100*AG$4),AH$4)&lt;&gt;0,MROUND(AE99+(AE99/100*AG$4),AH$4),5000)</f>
        <v>5000</v>
      </c>
      <c r="AJ99" s="96">
        <f>IF(J99&lt;&gt;"P",195000,19500)</f>
        <v>19500</v>
      </c>
      <c r="AL99" s="11" t="b">
        <f t="shared" si="10"/>
        <v>1</v>
      </c>
      <c r="AO99" s="96">
        <f t="shared" si="14"/>
        <v>5000</v>
      </c>
      <c r="AQ99" s="215"/>
    </row>
    <row r="100" spans="1:43" s="196" customFormat="1" x14ac:dyDescent="0.4">
      <c r="A100" s="125">
        <f t="shared" si="11"/>
        <v>70304</v>
      </c>
      <c r="B100" s="120"/>
      <c r="C100" s="176">
        <f t="shared" si="12"/>
        <v>5</v>
      </c>
      <c r="D100" s="120"/>
      <c r="E100" s="125">
        <f t="shared" si="13"/>
        <v>70304</v>
      </c>
      <c r="F100" s="120"/>
      <c r="G100" s="125" t="s">
        <v>180</v>
      </c>
      <c r="H100" s="130"/>
      <c r="I100" s="127">
        <v>70304</v>
      </c>
      <c r="J100" s="127" t="s">
        <v>1</v>
      </c>
      <c r="K100" s="207" t="s">
        <v>414</v>
      </c>
      <c r="L100" s="219" t="s">
        <v>375</v>
      </c>
      <c r="M100" s="219"/>
      <c r="N100" s="219"/>
      <c r="O100" s="219"/>
      <c r="P100" s="219" t="s">
        <v>5</v>
      </c>
      <c r="Q100" s="219" t="s">
        <v>6</v>
      </c>
      <c r="R100" s="219" t="s">
        <v>7</v>
      </c>
      <c r="S100" s="219" t="s">
        <v>8</v>
      </c>
      <c r="T100" s="219" t="s">
        <v>9</v>
      </c>
      <c r="U100" s="11"/>
      <c r="V100" s="133"/>
      <c r="W100" s="133"/>
      <c r="X100" s="11"/>
      <c r="Y100" s="137"/>
      <c r="Z100" s="137"/>
      <c r="AA100" s="137"/>
      <c r="AB100" s="137"/>
      <c r="AC100" s="137"/>
      <c r="AD100" s="11"/>
      <c r="AE100" s="137">
        <f>IF((MAXA(Y100,Z100,AA100,AB100,AC100))/1000&lt;10,10,(MAXA(Y100,Z100,AA100,AB100,AC100)/1000))</f>
        <v>10</v>
      </c>
      <c r="AF100" s="11"/>
      <c r="AG100" s="137">
        <f>IF(MROUND(AE100+(AE100/100*AG$4),AH$4)&lt;&gt;0,MROUND(AE100+(AE100/100*AG$4),AH$4),5000)</f>
        <v>5000</v>
      </c>
      <c r="AH100" s="11"/>
      <c r="AI100" s="11"/>
      <c r="AJ100" s="137">
        <f>IF(J100&lt;&gt;"P",195000,19500)</f>
        <v>19500</v>
      </c>
      <c r="AK100" s="11"/>
      <c r="AL100" s="11" t="b">
        <f t="shared" si="10"/>
        <v>1</v>
      </c>
      <c r="AM100" s="11"/>
      <c r="AN100" s="11"/>
      <c r="AO100" s="137">
        <f t="shared" si="14"/>
        <v>5000</v>
      </c>
      <c r="AQ100" s="219"/>
    </row>
    <row r="101" spans="1:43" x14ac:dyDescent="0.4">
      <c r="A101" s="114">
        <f t="shared" si="11"/>
        <v>70311</v>
      </c>
      <c r="B101" s="120"/>
      <c r="C101" s="172">
        <f t="shared" si="12"/>
        <v>5</v>
      </c>
      <c r="D101" s="120"/>
      <c r="E101" s="114">
        <f t="shared" si="13"/>
        <v>70311</v>
      </c>
      <c r="F101" s="120"/>
      <c r="G101" s="114" t="s">
        <v>180</v>
      </c>
      <c r="H101" s="98"/>
      <c r="I101" s="152">
        <v>70311</v>
      </c>
      <c r="J101" s="152" t="s">
        <v>1</v>
      </c>
      <c r="K101" s="203" t="s">
        <v>396</v>
      </c>
      <c r="L101" s="215" t="s">
        <v>374</v>
      </c>
      <c r="M101" s="215"/>
      <c r="N101" s="215"/>
      <c r="O101" s="215"/>
      <c r="P101" s="215" t="s">
        <v>5</v>
      </c>
      <c r="Q101" s="215" t="s">
        <v>6</v>
      </c>
      <c r="R101" s="215" t="s">
        <v>7</v>
      </c>
      <c r="S101" s="215" t="s">
        <v>8</v>
      </c>
      <c r="T101" s="215" t="s">
        <v>9</v>
      </c>
      <c r="V101" s="97"/>
      <c r="W101" s="97"/>
      <c r="Y101" s="96"/>
      <c r="Z101" s="96"/>
      <c r="AA101" s="96"/>
      <c r="AB101" s="96"/>
      <c r="AC101" s="96"/>
      <c r="AE101" s="96">
        <f>IF((MAXA(Y101,Z101,AA101,AB101,AC101))/1000&lt;10,10,(MAXA(Y101,Z101,AA101,AB101,AC101)/1000))</f>
        <v>10</v>
      </c>
      <c r="AG101" s="96">
        <f>IF(MROUND(AE101+(AE101/100*AG$4),AH$4)&lt;&gt;0,MROUND(AE101+(AE101/100*AG$4),AH$4),5000)</f>
        <v>5000</v>
      </c>
      <c r="AJ101" s="96">
        <f>IF(J101&lt;&gt;"P",195000,19500)</f>
        <v>19500</v>
      </c>
      <c r="AL101" s="11" t="b">
        <f t="shared" si="10"/>
        <v>1</v>
      </c>
      <c r="AO101" s="96">
        <f t="shared" si="14"/>
        <v>5000</v>
      </c>
      <c r="AQ101" s="215"/>
    </row>
    <row r="102" spans="1:43" x14ac:dyDescent="0.4">
      <c r="A102" s="114">
        <f t="shared" si="11"/>
        <v>70312</v>
      </c>
      <c r="B102" s="120"/>
      <c r="C102" s="172">
        <f t="shared" si="12"/>
        <v>5</v>
      </c>
      <c r="D102" s="120"/>
      <c r="E102" s="114">
        <f t="shared" si="13"/>
        <v>70312</v>
      </c>
      <c r="F102" s="120"/>
      <c r="G102" s="114" t="s">
        <v>180</v>
      </c>
      <c r="H102" s="98"/>
      <c r="I102" s="152">
        <v>70312</v>
      </c>
      <c r="J102" s="152"/>
      <c r="K102" s="203" t="s">
        <v>418</v>
      </c>
      <c r="L102" s="215" t="s">
        <v>374</v>
      </c>
      <c r="M102" s="215"/>
      <c r="N102" s="215"/>
      <c r="O102" s="215"/>
      <c r="P102" s="215" t="s">
        <v>5</v>
      </c>
      <c r="Q102" s="215" t="s">
        <v>6</v>
      </c>
      <c r="R102" s="215" t="s">
        <v>7</v>
      </c>
      <c r="S102" s="215" t="s">
        <v>8</v>
      </c>
      <c r="T102" s="215" t="s">
        <v>9</v>
      </c>
      <c r="V102" s="97"/>
      <c r="W102" s="97"/>
      <c r="Y102" s="96"/>
      <c r="Z102" s="96"/>
      <c r="AA102" s="96"/>
      <c r="AB102" s="96"/>
      <c r="AC102" s="96"/>
      <c r="AE102" s="96">
        <f>IF((MAXA(Y102,Z102,AA102,AB102,AC102))/1000&lt;10,10,(MAXA(Y102,Z102,AA102,AB102,AC102)/1000))</f>
        <v>10</v>
      </c>
      <c r="AG102" s="96">
        <f>IF(MROUND(AE102+(AE102/100*AG$4),AH$4)&lt;&gt;0,MROUND(AE102+(AE102/100*AG$4),AH$4),5000)</f>
        <v>5000</v>
      </c>
      <c r="AJ102" s="96">
        <f>IF(J102&lt;&gt;"P",195000,19500)</f>
        <v>195000</v>
      </c>
      <c r="AL102" s="11" t="b">
        <f t="shared" ref="AL102:AL126" si="18">IF(AND(AG102&lt;&gt;"",AJ102&lt;&gt;""),AG102&lt;AJ102,"")</f>
        <v>1</v>
      </c>
      <c r="AO102" s="96">
        <f t="shared" si="14"/>
        <v>5000</v>
      </c>
      <c r="AQ102" s="215"/>
    </row>
    <row r="103" spans="1:43" x14ac:dyDescent="0.4">
      <c r="A103" s="124">
        <f t="shared" si="11"/>
        <v>704</v>
      </c>
      <c r="B103" s="117"/>
      <c r="C103" s="175">
        <f t="shared" si="12"/>
        <v>3</v>
      </c>
      <c r="D103" s="117"/>
      <c r="E103" s="124">
        <f t="shared" si="13"/>
        <v>70400</v>
      </c>
      <c r="F103" s="117"/>
      <c r="G103" s="124"/>
      <c r="H103" s="160"/>
      <c r="I103" s="156">
        <v>704</v>
      </c>
      <c r="J103" s="156"/>
      <c r="K103" s="206" t="s">
        <v>545</v>
      </c>
      <c r="L103" s="218"/>
      <c r="M103" s="218"/>
      <c r="N103" s="218"/>
      <c r="O103" s="218"/>
      <c r="P103" s="218"/>
      <c r="Q103" s="218"/>
      <c r="R103" s="218"/>
      <c r="S103" s="218"/>
      <c r="T103" s="218"/>
      <c r="U103" s="196"/>
      <c r="V103" s="128"/>
      <c r="W103" s="128"/>
      <c r="X103" s="196"/>
      <c r="Y103" s="135"/>
      <c r="Z103" s="135"/>
      <c r="AA103" s="135"/>
      <c r="AB103" s="135"/>
      <c r="AC103" s="141"/>
      <c r="AD103" s="196"/>
      <c r="AE103" s="135"/>
      <c r="AF103" s="196"/>
      <c r="AG103" s="135"/>
      <c r="AH103" s="196"/>
      <c r="AI103" s="196"/>
      <c r="AJ103" s="135"/>
      <c r="AK103" s="196"/>
      <c r="AL103" s="11" t="str">
        <f t="shared" si="18"/>
        <v/>
      </c>
      <c r="AM103" s="196"/>
      <c r="AN103" s="196"/>
      <c r="AO103" s="135"/>
      <c r="AQ103" s="218"/>
    </row>
    <row r="104" spans="1:43" s="196" customFormat="1" x14ac:dyDescent="0.4">
      <c r="A104" s="125">
        <f t="shared" si="11"/>
        <v>70403</v>
      </c>
      <c r="B104" s="120"/>
      <c r="C104" s="176">
        <f t="shared" si="12"/>
        <v>5</v>
      </c>
      <c r="D104" s="120"/>
      <c r="E104" s="125">
        <f t="shared" si="13"/>
        <v>70403</v>
      </c>
      <c r="F104" s="120"/>
      <c r="G104" s="125" t="s">
        <v>180</v>
      </c>
      <c r="H104" s="130"/>
      <c r="I104" s="127">
        <v>70403</v>
      </c>
      <c r="J104" s="127" t="s">
        <v>1</v>
      </c>
      <c r="K104" s="207" t="s">
        <v>411</v>
      </c>
      <c r="L104" s="219" t="s">
        <v>375</v>
      </c>
      <c r="M104" s="219"/>
      <c r="N104" s="219"/>
      <c r="O104" s="219"/>
      <c r="P104" s="219" t="s">
        <v>5</v>
      </c>
      <c r="Q104" s="219" t="s">
        <v>6</v>
      </c>
      <c r="R104" s="219" t="s">
        <v>7</v>
      </c>
      <c r="S104" s="219" t="s">
        <v>8</v>
      </c>
      <c r="T104" s="219" t="s">
        <v>9</v>
      </c>
      <c r="U104" s="11"/>
      <c r="V104" s="133"/>
      <c r="W104" s="133"/>
      <c r="X104" s="11"/>
      <c r="Y104" s="137"/>
      <c r="Z104" s="137"/>
      <c r="AA104" s="137"/>
      <c r="AB104" s="137"/>
      <c r="AC104" s="137"/>
      <c r="AD104" s="11"/>
      <c r="AE104" s="137">
        <f>IF((MAXA(Y104,Z104,AA104,AB104,AC104))/1000&lt;10,10,(MAXA(Y104,Z104,AA104,AB104,AC104)/1000))</f>
        <v>10</v>
      </c>
      <c r="AF104" s="11"/>
      <c r="AG104" s="137">
        <f>IF(MROUND(AE104+(AE104/100*AG$4),AH$4)&lt;&gt;0,MROUND(AE104+(AE104/100*AG$4),AH$4),5000)</f>
        <v>5000</v>
      </c>
      <c r="AH104" s="11"/>
      <c r="AI104" s="11"/>
      <c r="AJ104" s="137">
        <f>IF(J104&lt;&gt;"P",195000,19500)</f>
        <v>19500</v>
      </c>
      <c r="AK104" s="11"/>
      <c r="AL104" s="11" t="b">
        <f t="shared" si="18"/>
        <v>1</v>
      </c>
      <c r="AM104" s="11"/>
      <c r="AN104" s="11"/>
      <c r="AO104" s="137">
        <f t="shared" si="14"/>
        <v>5000</v>
      </c>
      <c r="AQ104" s="219"/>
    </row>
    <row r="105" spans="1:43" x14ac:dyDescent="0.4">
      <c r="A105" s="125">
        <f t="shared" si="11"/>
        <v>70404</v>
      </c>
      <c r="B105" s="120"/>
      <c r="C105" s="176">
        <f t="shared" si="12"/>
        <v>5</v>
      </c>
      <c r="D105" s="120"/>
      <c r="E105" s="125">
        <f t="shared" si="13"/>
        <v>70404</v>
      </c>
      <c r="F105" s="120"/>
      <c r="G105" s="125" t="s">
        <v>180</v>
      </c>
      <c r="H105" s="130"/>
      <c r="I105" s="127">
        <v>70404</v>
      </c>
      <c r="J105" s="127" t="s">
        <v>1</v>
      </c>
      <c r="K105" s="207" t="s">
        <v>419</v>
      </c>
      <c r="L105" s="219" t="s">
        <v>375</v>
      </c>
      <c r="M105" s="219"/>
      <c r="N105" s="219"/>
      <c r="O105" s="219"/>
      <c r="P105" s="219" t="s">
        <v>5</v>
      </c>
      <c r="Q105" s="219" t="s">
        <v>6</v>
      </c>
      <c r="R105" s="219" t="s">
        <v>7</v>
      </c>
      <c r="S105" s="219" t="s">
        <v>8</v>
      </c>
      <c r="T105" s="219" t="s">
        <v>9</v>
      </c>
      <c r="V105" s="133"/>
      <c r="W105" s="97"/>
      <c r="Y105" s="96"/>
      <c r="Z105" s="96"/>
      <c r="AA105" s="96"/>
      <c r="AB105" s="96"/>
      <c r="AC105" s="96"/>
      <c r="AE105" s="96">
        <f>IF((MAXA(Y105,Z105,AA105,AB105,AC105))/1000&lt;10,10,(MAXA(Y105,Z105,AA105,AB105,AC105)/1000))</f>
        <v>10</v>
      </c>
      <c r="AG105" s="96">
        <f>IF(MROUND(AE105+(AE105/100*AG$4),AH$4)&lt;&gt;0,MROUND(AE105+(AE105/100*AG$4),AH$4),5000)</f>
        <v>5000</v>
      </c>
      <c r="AJ105" s="96">
        <f>IF(J105&lt;&gt;"P",195000,19500)</f>
        <v>19500</v>
      </c>
      <c r="AL105" s="11" t="b">
        <f t="shared" si="18"/>
        <v>1</v>
      </c>
      <c r="AO105" s="96">
        <f t="shared" si="14"/>
        <v>5000</v>
      </c>
      <c r="AQ105" s="219"/>
    </row>
    <row r="106" spans="1:43" s="196" customFormat="1" x14ac:dyDescent="0.4">
      <c r="A106" s="125">
        <f t="shared" si="11"/>
        <v>70411</v>
      </c>
      <c r="B106" s="120"/>
      <c r="C106" s="176">
        <f t="shared" si="12"/>
        <v>5</v>
      </c>
      <c r="D106" s="120"/>
      <c r="E106" s="125">
        <f t="shared" si="13"/>
        <v>70411</v>
      </c>
      <c r="F106" s="120"/>
      <c r="G106" s="125" t="s">
        <v>180</v>
      </c>
      <c r="H106" s="130"/>
      <c r="I106" s="127">
        <v>70411</v>
      </c>
      <c r="J106" s="127" t="s">
        <v>1</v>
      </c>
      <c r="K106" s="207" t="s">
        <v>396</v>
      </c>
      <c r="L106" s="219" t="s">
        <v>374</v>
      </c>
      <c r="M106" s="219"/>
      <c r="N106" s="219"/>
      <c r="O106" s="219"/>
      <c r="P106" s="219" t="s">
        <v>5</v>
      </c>
      <c r="Q106" s="219" t="s">
        <v>6</v>
      </c>
      <c r="R106" s="219" t="s">
        <v>7</v>
      </c>
      <c r="S106" s="219" t="s">
        <v>8</v>
      </c>
      <c r="T106" s="219" t="s">
        <v>9</v>
      </c>
      <c r="U106" s="11"/>
      <c r="V106" s="133"/>
      <c r="W106" s="133"/>
      <c r="X106" s="11"/>
      <c r="Y106" s="137"/>
      <c r="Z106" s="137"/>
      <c r="AA106" s="137"/>
      <c r="AB106" s="137"/>
      <c r="AC106" s="137"/>
      <c r="AD106" s="11"/>
      <c r="AE106" s="137">
        <f>IF((MAXA(Y106,Z106,AA106,AB106,AC106))/1000&lt;10,10,(MAXA(Y106,Z106,AA106,AB106,AC106)/1000))</f>
        <v>10</v>
      </c>
      <c r="AF106" s="11"/>
      <c r="AG106" s="137">
        <f>IF(MROUND(AE106+(AE106/100*AG$4),AH$4)&lt;&gt;0,MROUND(AE106+(AE106/100*AG$4),AH$4),5000)</f>
        <v>5000</v>
      </c>
      <c r="AH106" s="11"/>
      <c r="AI106" s="11"/>
      <c r="AJ106" s="137">
        <f>IF(J106&lt;&gt;"P",195000,19500)</f>
        <v>19500</v>
      </c>
      <c r="AK106" s="11"/>
      <c r="AL106" s="11" t="b">
        <f t="shared" si="18"/>
        <v>1</v>
      </c>
      <c r="AM106" s="11"/>
      <c r="AN106" s="11"/>
      <c r="AO106" s="137">
        <f t="shared" si="14"/>
        <v>5000</v>
      </c>
      <c r="AQ106" s="219"/>
    </row>
    <row r="107" spans="1:43" x14ac:dyDescent="0.4">
      <c r="A107" s="114">
        <f t="shared" si="11"/>
        <v>70412</v>
      </c>
      <c r="B107" s="120"/>
      <c r="C107" s="172">
        <f t="shared" si="12"/>
        <v>5</v>
      </c>
      <c r="D107" s="120"/>
      <c r="E107" s="114">
        <f t="shared" si="13"/>
        <v>70412</v>
      </c>
      <c r="F107" s="120"/>
      <c r="G107" s="114" t="s">
        <v>180</v>
      </c>
      <c r="H107" s="98"/>
      <c r="I107" s="152">
        <v>70412</v>
      </c>
      <c r="J107" s="152"/>
      <c r="K107" s="203" t="s">
        <v>420</v>
      </c>
      <c r="L107" s="215" t="s">
        <v>374</v>
      </c>
      <c r="M107" s="215"/>
      <c r="N107" s="215"/>
      <c r="O107" s="215"/>
      <c r="P107" s="215" t="s">
        <v>5</v>
      </c>
      <c r="Q107" s="215" t="s">
        <v>6</v>
      </c>
      <c r="R107" s="215" t="s">
        <v>7</v>
      </c>
      <c r="S107" s="215" t="s">
        <v>8</v>
      </c>
      <c r="T107" s="215" t="s">
        <v>9</v>
      </c>
      <c r="V107" s="97"/>
      <c r="W107" s="97"/>
      <c r="Y107" s="96"/>
      <c r="Z107" s="96"/>
      <c r="AA107" s="96"/>
      <c r="AB107" s="96"/>
      <c r="AC107" s="96"/>
      <c r="AE107" s="96">
        <f>IF((MAXA(Y107,Z107,AA107,AB107,AC107))/1000&lt;10,10,(MAXA(Y107,Z107,AA107,AB107,AC107)/1000))</f>
        <v>10</v>
      </c>
      <c r="AG107" s="96">
        <f>IF(MROUND(AE107+(AE107/100*AG$4),AH$4)&lt;&gt;0,MROUND(AE107+(AE107/100*AG$4),AH$4),5000)</f>
        <v>5000</v>
      </c>
      <c r="AJ107" s="96">
        <f>IF(J107&lt;&gt;"P",195000,19500)</f>
        <v>195000</v>
      </c>
      <c r="AL107" s="11" t="b">
        <f t="shared" si="18"/>
        <v>1</v>
      </c>
      <c r="AO107" s="96">
        <f t="shared" si="14"/>
        <v>5000</v>
      </c>
      <c r="AQ107" s="215"/>
    </row>
    <row r="108" spans="1:43" x14ac:dyDescent="0.4">
      <c r="A108" s="114">
        <f t="shared" si="11"/>
        <v>70413</v>
      </c>
      <c r="B108" s="120"/>
      <c r="C108" s="172">
        <f t="shared" si="12"/>
        <v>5</v>
      </c>
      <c r="D108" s="120"/>
      <c r="E108" s="114">
        <f t="shared" si="13"/>
        <v>70413</v>
      </c>
      <c r="F108" s="120"/>
      <c r="G108" s="114" t="s">
        <v>180</v>
      </c>
      <c r="H108" s="98"/>
      <c r="I108" s="152">
        <v>70413</v>
      </c>
      <c r="J108" s="152" t="s">
        <v>1</v>
      </c>
      <c r="K108" s="203" t="s">
        <v>421</v>
      </c>
      <c r="L108" s="215" t="s">
        <v>374</v>
      </c>
      <c r="M108" s="215"/>
      <c r="N108" s="215"/>
      <c r="O108" s="215"/>
      <c r="P108" s="215" t="s">
        <v>5</v>
      </c>
      <c r="Q108" s="215" t="s">
        <v>6</v>
      </c>
      <c r="R108" s="215" t="s">
        <v>7</v>
      </c>
      <c r="S108" s="215" t="s">
        <v>8</v>
      </c>
      <c r="T108" s="215" t="s">
        <v>9</v>
      </c>
      <c r="V108" s="97"/>
      <c r="W108" s="97"/>
      <c r="Y108" s="96"/>
      <c r="Z108" s="96"/>
      <c r="AA108" s="96"/>
      <c r="AB108" s="96"/>
      <c r="AC108" s="96"/>
      <c r="AE108" s="96">
        <f>IF((MAXA(Y108,Z108,AA108,AB108,AC108))/1000&lt;10,10,(MAXA(Y108,Z108,AA108,AB108,AC108)/1000))</f>
        <v>10</v>
      </c>
      <c r="AG108" s="96">
        <f>IF(MROUND(AE108+(AE108/100*AG$4),AH$4)&lt;&gt;0,MROUND(AE108+(AE108/100*AG$4),AH$4),5000)</f>
        <v>5000</v>
      </c>
      <c r="AJ108" s="96">
        <f>IF(J108&lt;&gt;"P",195000,19500)</f>
        <v>19500</v>
      </c>
      <c r="AL108" s="11" t="b">
        <f t="shared" si="18"/>
        <v>1</v>
      </c>
      <c r="AO108" s="96">
        <f t="shared" si="14"/>
        <v>5000</v>
      </c>
      <c r="AQ108" s="215"/>
    </row>
    <row r="109" spans="1:43" x14ac:dyDescent="0.4">
      <c r="A109" s="124">
        <f t="shared" si="11"/>
        <v>705</v>
      </c>
      <c r="B109" s="117"/>
      <c r="C109" s="175">
        <f t="shared" si="12"/>
        <v>3</v>
      </c>
      <c r="D109" s="117"/>
      <c r="E109" s="124">
        <f t="shared" si="13"/>
        <v>70500</v>
      </c>
      <c r="F109" s="117"/>
      <c r="G109" s="124"/>
      <c r="H109" s="160"/>
      <c r="I109" s="156">
        <v>705</v>
      </c>
      <c r="J109" s="156"/>
      <c r="K109" s="206" t="s">
        <v>546</v>
      </c>
      <c r="L109" s="218"/>
      <c r="M109" s="218"/>
      <c r="N109" s="218"/>
      <c r="O109" s="218"/>
      <c r="P109" s="218"/>
      <c r="Q109" s="218"/>
      <c r="R109" s="218"/>
      <c r="S109" s="218"/>
      <c r="T109" s="218"/>
      <c r="U109" s="196"/>
      <c r="V109" s="128"/>
      <c r="W109" s="128"/>
      <c r="X109" s="196"/>
      <c r="Y109" s="135"/>
      <c r="Z109" s="135"/>
      <c r="AA109" s="135"/>
      <c r="AB109" s="135"/>
      <c r="AC109" s="141"/>
      <c r="AD109" s="196"/>
      <c r="AE109" s="135"/>
      <c r="AF109" s="196"/>
      <c r="AG109" s="135"/>
      <c r="AH109" s="196"/>
      <c r="AI109" s="196"/>
      <c r="AJ109" s="135"/>
      <c r="AK109" s="196"/>
      <c r="AL109" s="11" t="str">
        <f t="shared" si="18"/>
        <v/>
      </c>
      <c r="AM109" s="196"/>
      <c r="AN109" s="196"/>
      <c r="AO109" s="135"/>
      <c r="AQ109" s="218"/>
    </row>
    <row r="110" spans="1:43" x14ac:dyDescent="0.4">
      <c r="A110" s="114">
        <f t="shared" si="11"/>
        <v>70503</v>
      </c>
      <c r="B110" s="120"/>
      <c r="C110" s="172">
        <f t="shared" si="12"/>
        <v>5</v>
      </c>
      <c r="D110" s="120"/>
      <c r="E110" s="114">
        <f t="shared" si="13"/>
        <v>70503</v>
      </c>
      <c r="F110" s="120"/>
      <c r="G110" s="114" t="s">
        <v>180</v>
      </c>
      <c r="H110" s="98"/>
      <c r="I110" s="152">
        <v>70503</v>
      </c>
      <c r="J110" s="152" t="s">
        <v>1</v>
      </c>
      <c r="K110" s="203" t="s">
        <v>411</v>
      </c>
      <c r="L110" s="215" t="s">
        <v>375</v>
      </c>
      <c r="M110" s="215"/>
      <c r="N110" s="215"/>
      <c r="O110" s="215"/>
      <c r="P110" s="215" t="s">
        <v>5</v>
      </c>
      <c r="Q110" s="215" t="s">
        <v>6</v>
      </c>
      <c r="R110" s="215" t="s">
        <v>7</v>
      </c>
      <c r="S110" s="215" t="s">
        <v>8</v>
      </c>
      <c r="T110" s="215" t="s">
        <v>9</v>
      </c>
      <c r="V110" s="97"/>
      <c r="W110" s="97"/>
      <c r="Y110" s="96"/>
      <c r="Z110" s="96"/>
      <c r="AA110" s="96"/>
      <c r="AB110" s="96"/>
      <c r="AC110" s="96"/>
      <c r="AE110" s="96">
        <f>IF((MAXA(Y110,Z110,AA110,AB110,AC110))/1000&lt;10,10,(MAXA(Y110,Z110,AA110,AB110,AC110)/1000))</f>
        <v>10</v>
      </c>
      <c r="AG110" s="96">
        <f>IF(MROUND(AE110+(AE110/100*AG$4),AH$4)&lt;&gt;0,MROUND(AE110+(AE110/100*AG$4),AH$4),5000)</f>
        <v>5000</v>
      </c>
      <c r="AJ110" s="96">
        <f>IF(J110&lt;&gt;"P",195000,19500)</f>
        <v>19500</v>
      </c>
      <c r="AL110" s="11" t="b">
        <f t="shared" si="18"/>
        <v>1</v>
      </c>
      <c r="AO110" s="96">
        <f t="shared" si="14"/>
        <v>5000</v>
      </c>
      <c r="AQ110" s="215"/>
    </row>
    <row r="111" spans="1:43" x14ac:dyDescent="0.4">
      <c r="A111" s="114">
        <f t="shared" si="11"/>
        <v>70504</v>
      </c>
      <c r="B111" s="120"/>
      <c r="C111" s="172">
        <f t="shared" si="12"/>
        <v>5</v>
      </c>
      <c r="D111" s="120"/>
      <c r="E111" s="114">
        <f t="shared" si="13"/>
        <v>70504</v>
      </c>
      <c r="F111" s="120"/>
      <c r="G111" s="114" t="s">
        <v>180</v>
      </c>
      <c r="H111" s="98"/>
      <c r="I111" s="152">
        <v>70504</v>
      </c>
      <c r="J111" s="152" t="s">
        <v>1</v>
      </c>
      <c r="K111" s="203" t="s">
        <v>414</v>
      </c>
      <c r="L111" s="215" t="s">
        <v>375</v>
      </c>
      <c r="M111" s="215"/>
      <c r="N111" s="215"/>
      <c r="O111" s="215"/>
      <c r="P111" s="215" t="s">
        <v>5</v>
      </c>
      <c r="Q111" s="215" t="s">
        <v>6</v>
      </c>
      <c r="R111" s="215" t="s">
        <v>7</v>
      </c>
      <c r="S111" s="215" t="s">
        <v>8</v>
      </c>
      <c r="T111" s="215" t="s">
        <v>9</v>
      </c>
      <c r="V111" s="97"/>
      <c r="W111" s="97"/>
      <c r="Y111" s="96"/>
      <c r="Z111" s="96"/>
      <c r="AA111" s="96"/>
      <c r="AB111" s="96"/>
      <c r="AC111" s="96"/>
      <c r="AE111" s="96">
        <f>IF((MAXA(Y111,Z111,AA111,AB111,AC111))/1000&lt;10,10,(MAXA(Y111,Z111,AA111,AB111,AC111)/1000))</f>
        <v>10</v>
      </c>
      <c r="AG111" s="96">
        <f>IF(MROUND(AE111+(AE111/100*AG$4),AH$4)&lt;&gt;0,MROUND(AE111+(AE111/100*AG$4),AH$4),5000)</f>
        <v>5000</v>
      </c>
      <c r="AJ111" s="96">
        <f>IF(J111&lt;&gt;"P",195000,19500)</f>
        <v>19500</v>
      </c>
      <c r="AL111" s="11" t="b">
        <f t="shared" si="18"/>
        <v>1</v>
      </c>
      <c r="AO111" s="96">
        <f t="shared" si="14"/>
        <v>5000</v>
      </c>
      <c r="AQ111" s="215"/>
    </row>
    <row r="112" spans="1:43" s="195" customFormat="1" x14ac:dyDescent="0.4">
      <c r="A112" s="125">
        <f t="shared" si="11"/>
        <v>70511</v>
      </c>
      <c r="B112" s="120"/>
      <c r="C112" s="176">
        <f t="shared" si="12"/>
        <v>5</v>
      </c>
      <c r="D112" s="120"/>
      <c r="E112" s="125">
        <f t="shared" si="13"/>
        <v>70511</v>
      </c>
      <c r="F112" s="120"/>
      <c r="G112" s="125" t="s">
        <v>180</v>
      </c>
      <c r="H112" s="130"/>
      <c r="I112" s="127">
        <v>70511</v>
      </c>
      <c r="J112" s="127" t="s">
        <v>1</v>
      </c>
      <c r="K112" s="207" t="s">
        <v>396</v>
      </c>
      <c r="L112" s="219" t="s">
        <v>374</v>
      </c>
      <c r="M112" s="219"/>
      <c r="N112" s="219"/>
      <c r="O112" s="219"/>
      <c r="P112" s="219" t="s">
        <v>5</v>
      </c>
      <c r="Q112" s="219" t="s">
        <v>6</v>
      </c>
      <c r="R112" s="219" t="s">
        <v>7</v>
      </c>
      <c r="S112" s="219" t="s">
        <v>8</v>
      </c>
      <c r="T112" s="219" t="s">
        <v>9</v>
      </c>
      <c r="U112" s="11"/>
      <c r="V112" s="133"/>
      <c r="W112" s="133"/>
      <c r="X112" s="11"/>
      <c r="Y112" s="137"/>
      <c r="Z112" s="137"/>
      <c r="AA112" s="137"/>
      <c r="AB112" s="137"/>
      <c r="AC112" s="137"/>
      <c r="AD112" s="11"/>
      <c r="AE112" s="137">
        <f>IF((MAXA(Y112,Z112,AA112,AB112,AC112))/1000&lt;10,10,(MAXA(Y112,Z112,AA112,AB112,AC112)/1000))</f>
        <v>10</v>
      </c>
      <c r="AF112" s="11"/>
      <c r="AG112" s="137">
        <f>IF(MROUND(AE112+(AE112/100*AG$4),AH$4)&lt;&gt;0,MROUND(AE112+(AE112/100*AG$4),AH$4),5000)</f>
        <v>5000</v>
      </c>
      <c r="AH112" s="11"/>
      <c r="AI112" s="11"/>
      <c r="AJ112" s="137">
        <f>IF(J112&lt;&gt;"P",195000,19500)</f>
        <v>19500</v>
      </c>
      <c r="AK112" s="11"/>
      <c r="AL112" s="11" t="b">
        <f t="shared" si="18"/>
        <v>1</v>
      </c>
      <c r="AM112" s="11"/>
      <c r="AN112" s="11"/>
      <c r="AO112" s="137">
        <f t="shared" si="14"/>
        <v>5000</v>
      </c>
      <c r="AQ112" s="219"/>
    </row>
    <row r="113" spans="1:43" s="196" customFormat="1" x14ac:dyDescent="0.4">
      <c r="A113" s="125">
        <f t="shared" si="11"/>
        <v>70512</v>
      </c>
      <c r="B113" s="120"/>
      <c r="C113" s="176">
        <f t="shared" si="12"/>
        <v>5</v>
      </c>
      <c r="D113" s="120"/>
      <c r="E113" s="125">
        <f t="shared" si="13"/>
        <v>70512</v>
      </c>
      <c r="F113" s="120"/>
      <c r="G113" s="125" t="s">
        <v>180</v>
      </c>
      <c r="H113" s="130"/>
      <c r="I113" s="127">
        <v>70512</v>
      </c>
      <c r="J113" s="127"/>
      <c r="K113" s="207" t="s">
        <v>422</v>
      </c>
      <c r="L113" s="219" t="s">
        <v>374</v>
      </c>
      <c r="M113" s="219"/>
      <c r="N113" s="219"/>
      <c r="O113" s="219"/>
      <c r="P113" s="219" t="s">
        <v>5</v>
      </c>
      <c r="Q113" s="219" t="s">
        <v>6</v>
      </c>
      <c r="R113" s="219" t="s">
        <v>7</v>
      </c>
      <c r="S113" s="219" t="s">
        <v>8</v>
      </c>
      <c r="T113" s="219" t="s">
        <v>9</v>
      </c>
      <c r="U113" s="11"/>
      <c r="V113" s="133"/>
      <c r="W113" s="133"/>
      <c r="X113" s="11"/>
      <c r="Y113" s="137"/>
      <c r="Z113" s="137"/>
      <c r="AA113" s="137"/>
      <c r="AB113" s="137"/>
      <c r="AC113" s="137"/>
      <c r="AD113" s="11"/>
      <c r="AE113" s="137">
        <f>IF((MAXA(Y113,Z113,AA113,AB113,AC113))/1000&lt;10,10,(MAXA(Y113,Z113,AA113,AB113,AC113)/1000))</f>
        <v>10</v>
      </c>
      <c r="AF113" s="11"/>
      <c r="AG113" s="137">
        <f>IF(MROUND(AE113+(AE113/100*AG$4),AH$4)&lt;&gt;0,MROUND(AE113+(AE113/100*AG$4),AH$4),5000)</f>
        <v>5000</v>
      </c>
      <c r="AH113" s="11"/>
      <c r="AI113" s="11"/>
      <c r="AJ113" s="137">
        <f>IF(J113&lt;&gt;"P",195000,19500)</f>
        <v>195000</v>
      </c>
      <c r="AK113" s="11"/>
      <c r="AL113" s="11" t="b">
        <f t="shared" si="18"/>
        <v>1</v>
      </c>
      <c r="AM113" s="11"/>
      <c r="AN113" s="11"/>
      <c r="AO113" s="137">
        <f t="shared" si="14"/>
        <v>5000</v>
      </c>
      <c r="AQ113" s="219"/>
    </row>
    <row r="114" spans="1:43" x14ac:dyDescent="0.4">
      <c r="A114" s="114">
        <f t="shared" si="11"/>
        <v>70513</v>
      </c>
      <c r="B114" s="120"/>
      <c r="C114" s="172">
        <f t="shared" si="12"/>
        <v>5</v>
      </c>
      <c r="D114" s="120"/>
      <c r="E114" s="114">
        <f t="shared" si="13"/>
        <v>70513</v>
      </c>
      <c r="F114" s="120"/>
      <c r="G114" s="114" t="s">
        <v>180</v>
      </c>
      <c r="H114" s="98"/>
      <c r="I114" s="152">
        <v>70513</v>
      </c>
      <c r="J114" s="152" t="s">
        <v>1</v>
      </c>
      <c r="K114" s="203" t="s">
        <v>421</v>
      </c>
      <c r="L114" s="215" t="s">
        <v>75</v>
      </c>
      <c r="M114" s="215"/>
      <c r="N114" s="215"/>
      <c r="O114" s="215"/>
      <c r="P114" s="215" t="s">
        <v>5</v>
      </c>
      <c r="Q114" s="215" t="s">
        <v>6</v>
      </c>
      <c r="R114" s="215" t="s">
        <v>7</v>
      </c>
      <c r="S114" s="215" t="s">
        <v>8</v>
      </c>
      <c r="T114" s="215" t="s">
        <v>9</v>
      </c>
      <c r="V114" s="97"/>
      <c r="W114" s="97"/>
      <c r="Y114" s="96"/>
      <c r="Z114" s="96"/>
      <c r="AA114" s="96"/>
      <c r="AB114" s="96"/>
      <c r="AC114" s="96"/>
      <c r="AE114" s="96">
        <f>IF((MAXA(Y114,Z114,AA114,AB114,AC114))/1000&lt;10,10,(MAXA(Y114,Z114,AA114,AB114,AC114)/1000))</f>
        <v>10</v>
      </c>
      <c r="AG114" s="96">
        <f>IF(MROUND(AE114+(AE114/100*AG$4),AH$4)&lt;&gt;0,MROUND(AE114+(AE114/100*AG$4),AH$4),5000)</f>
        <v>5000</v>
      </c>
      <c r="AJ114" s="96">
        <f>IF(J114&lt;&gt;"P",195000,19500)</f>
        <v>19500</v>
      </c>
      <c r="AL114" s="11" t="b">
        <f t="shared" si="18"/>
        <v>1</v>
      </c>
      <c r="AO114" s="96">
        <f t="shared" si="14"/>
        <v>5000</v>
      </c>
      <c r="AQ114" s="215"/>
    </row>
    <row r="115" spans="1:43" x14ac:dyDescent="0.4">
      <c r="A115" s="124">
        <f t="shared" si="11"/>
        <v>706</v>
      </c>
      <c r="B115" s="117"/>
      <c r="C115" s="175">
        <f t="shared" si="12"/>
        <v>3</v>
      </c>
      <c r="D115" s="117"/>
      <c r="E115" s="124">
        <f t="shared" si="13"/>
        <v>70600</v>
      </c>
      <c r="F115" s="117"/>
      <c r="G115" s="124"/>
      <c r="H115" s="160"/>
      <c r="I115" s="156">
        <v>706</v>
      </c>
      <c r="J115" s="156"/>
      <c r="K115" s="206" t="s">
        <v>547</v>
      </c>
      <c r="L115" s="218"/>
      <c r="M115" s="218"/>
      <c r="N115" s="218"/>
      <c r="O115" s="218"/>
      <c r="P115" s="218"/>
      <c r="Q115" s="218"/>
      <c r="R115" s="218"/>
      <c r="S115" s="218"/>
      <c r="T115" s="218"/>
      <c r="U115" s="196"/>
      <c r="V115" s="128"/>
      <c r="W115" s="128"/>
      <c r="X115" s="196"/>
      <c r="Y115" s="135"/>
      <c r="Z115" s="135"/>
      <c r="AA115" s="135"/>
      <c r="AB115" s="135"/>
      <c r="AC115" s="141"/>
      <c r="AD115" s="196"/>
      <c r="AE115" s="135"/>
      <c r="AF115" s="196"/>
      <c r="AG115" s="135"/>
      <c r="AH115" s="196"/>
      <c r="AI115" s="196"/>
      <c r="AJ115" s="135"/>
      <c r="AK115" s="196"/>
      <c r="AL115" s="11" t="str">
        <f t="shared" si="18"/>
        <v/>
      </c>
      <c r="AM115" s="196"/>
      <c r="AN115" s="196"/>
      <c r="AO115" s="135"/>
      <c r="AQ115" s="218"/>
    </row>
    <row r="116" spans="1:43" x14ac:dyDescent="0.4">
      <c r="A116" s="114">
        <f t="shared" si="11"/>
        <v>70603</v>
      </c>
      <c r="B116" s="120"/>
      <c r="C116" s="172">
        <f t="shared" si="12"/>
        <v>5</v>
      </c>
      <c r="D116" s="120"/>
      <c r="E116" s="114">
        <f t="shared" si="13"/>
        <v>70603</v>
      </c>
      <c r="F116" s="120"/>
      <c r="G116" s="114" t="s">
        <v>180</v>
      </c>
      <c r="H116" s="98"/>
      <c r="I116" s="152">
        <v>70603</v>
      </c>
      <c r="J116" s="152" t="s">
        <v>1</v>
      </c>
      <c r="K116" s="203" t="s">
        <v>411</v>
      </c>
      <c r="L116" s="215" t="s">
        <v>375</v>
      </c>
      <c r="M116" s="215"/>
      <c r="N116" s="215"/>
      <c r="O116" s="215"/>
      <c r="P116" s="215" t="s">
        <v>5</v>
      </c>
      <c r="Q116" s="215" t="s">
        <v>6</v>
      </c>
      <c r="R116" s="215" t="s">
        <v>7</v>
      </c>
      <c r="S116" s="215" t="s">
        <v>8</v>
      </c>
      <c r="T116" s="215" t="s">
        <v>9</v>
      </c>
      <c r="V116" s="97"/>
      <c r="W116" s="97"/>
      <c r="Y116" s="96"/>
      <c r="Z116" s="96"/>
      <c r="AA116" s="96"/>
      <c r="AB116" s="96"/>
      <c r="AC116" s="96"/>
      <c r="AE116" s="96">
        <f>IF((MAXA(Y116,Z116,AA116,AB116,AC116))/1000&lt;10,10,(MAXA(Y116,Z116,AA116,AB116,AC116)/1000))</f>
        <v>10</v>
      </c>
      <c r="AG116" s="96">
        <f>IF(MROUND(AE116+(AE116/100*AG$4),AH$4)&lt;&gt;0,MROUND(AE116+(AE116/100*AG$4),AH$4),5000)</f>
        <v>5000</v>
      </c>
      <c r="AJ116" s="96">
        <f>IF(J116&lt;&gt;"P",195000,19500)</f>
        <v>19500</v>
      </c>
      <c r="AL116" s="11" t="b">
        <f t="shared" si="18"/>
        <v>1</v>
      </c>
      <c r="AO116" s="96">
        <f t="shared" si="14"/>
        <v>5000</v>
      </c>
      <c r="AQ116" s="215"/>
    </row>
    <row r="117" spans="1:43" s="196" customFormat="1" x14ac:dyDescent="0.4">
      <c r="A117" s="125">
        <f t="shared" si="11"/>
        <v>70604</v>
      </c>
      <c r="B117" s="120"/>
      <c r="C117" s="176">
        <f t="shared" si="12"/>
        <v>5</v>
      </c>
      <c r="D117" s="120"/>
      <c r="E117" s="125">
        <f t="shared" si="13"/>
        <v>70604</v>
      </c>
      <c r="F117" s="120"/>
      <c r="G117" s="125" t="s">
        <v>180</v>
      </c>
      <c r="H117" s="130"/>
      <c r="I117" s="127">
        <v>70604</v>
      </c>
      <c r="J117" s="127" t="s">
        <v>1</v>
      </c>
      <c r="K117" s="207" t="s">
        <v>414</v>
      </c>
      <c r="L117" s="219" t="s">
        <v>375</v>
      </c>
      <c r="M117" s="219"/>
      <c r="N117" s="219"/>
      <c r="O117" s="219"/>
      <c r="P117" s="219" t="s">
        <v>5</v>
      </c>
      <c r="Q117" s="219" t="s">
        <v>6</v>
      </c>
      <c r="R117" s="219" t="s">
        <v>7</v>
      </c>
      <c r="S117" s="219" t="s">
        <v>8</v>
      </c>
      <c r="T117" s="219" t="s">
        <v>9</v>
      </c>
      <c r="U117" s="11"/>
      <c r="V117" s="133"/>
      <c r="W117" s="133"/>
      <c r="X117" s="11"/>
      <c r="Y117" s="137"/>
      <c r="Z117" s="137"/>
      <c r="AA117" s="137"/>
      <c r="AB117" s="137"/>
      <c r="AC117" s="137"/>
      <c r="AD117" s="11"/>
      <c r="AE117" s="137">
        <f>IF((MAXA(Y117,Z117,AA117,AB117,AC117))/1000&lt;10,10,(MAXA(Y117,Z117,AA117,AB117,AC117)/1000))</f>
        <v>10</v>
      </c>
      <c r="AF117" s="11"/>
      <c r="AG117" s="137">
        <f>IF(MROUND(AE117+(AE117/100*AG$4),AH$4)&lt;&gt;0,MROUND(AE117+(AE117/100*AG$4),AH$4),5000)</f>
        <v>5000</v>
      </c>
      <c r="AH117" s="11"/>
      <c r="AI117" s="11"/>
      <c r="AJ117" s="137">
        <f>IF(J117&lt;&gt;"P",195000,19500)</f>
        <v>19500</v>
      </c>
      <c r="AK117" s="11"/>
      <c r="AL117" s="11" t="b">
        <f t="shared" si="18"/>
        <v>1</v>
      </c>
      <c r="AM117" s="11"/>
      <c r="AN117" s="11"/>
      <c r="AO117" s="137">
        <f t="shared" si="14"/>
        <v>5000</v>
      </c>
      <c r="AQ117" s="219"/>
    </row>
    <row r="118" spans="1:43" x14ac:dyDescent="0.4">
      <c r="A118" s="114">
        <f t="shared" si="11"/>
        <v>70611</v>
      </c>
      <c r="B118" s="120"/>
      <c r="C118" s="172">
        <f t="shared" si="12"/>
        <v>5</v>
      </c>
      <c r="D118" s="120"/>
      <c r="E118" s="114">
        <f t="shared" si="13"/>
        <v>70611</v>
      </c>
      <c r="F118" s="120"/>
      <c r="G118" s="114" t="s">
        <v>180</v>
      </c>
      <c r="H118" s="98"/>
      <c r="I118" s="152">
        <v>70611</v>
      </c>
      <c r="J118" s="152" t="s">
        <v>1</v>
      </c>
      <c r="K118" s="203" t="s">
        <v>396</v>
      </c>
      <c r="L118" s="215" t="s">
        <v>374</v>
      </c>
      <c r="M118" s="215"/>
      <c r="N118" s="215"/>
      <c r="O118" s="215"/>
      <c r="P118" s="215" t="s">
        <v>5</v>
      </c>
      <c r="Q118" s="215" t="s">
        <v>6</v>
      </c>
      <c r="R118" s="215" t="s">
        <v>7</v>
      </c>
      <c r="S118" s="215" t="s">
        <v>8</v>
      </c>
      <c r="T118" s="215" t="s">
        <v>9</v>
      </c>
      <c r="V118" s="97"/>
      <c r="W118" s="97"/>
      <c r="Y118" s="96"/>
      <c r="Z118" s="96"/>
      <c r="AA118" s="96"/>
      <c r="AB118" s="96"/>
      <c r="AC118" s="96"/>
      <c r="AE118" s="96">
        <f>IF((MAXA(Y118,Z118,AA118,AB118,AC118))/1000&lt;10,10,(MAXA(Y118,Z118,AA118,AB118,AC118)/1000))</f>
        <v>10</v>
      </c>
      <c r="AG118" s="96">
        <f>IF(MROUND(AE118+(AE118/100*AG$4),AH$4)&lt;&gt;0,MROUND(AE118+(AE118/100*AG$4),AH$4),5000)</f>
        <v>5000</v>
      </c>
      <c r="AJ118" s="96">
        <f>IF(J118&lt;&gt;"P",195000,19500)</f>
        <v>19500</v>
      </c>
      <c r="AL118" s="11" t="b">
        <f t="shared" si="18"/>
        <v>1</v>
      </c>
      <c r="AO118" s="96">
        <f t="shared" si="14"/>
        <v>5000</v>
      </c>
      <c r="AQ118" s="215"/>
    </row>
    <row r="119" spans="1:43" s="195" customFormat="1" x14ac:dyDescent="0.4">
      <c r="A119" s="125">
        <f t="shared" si="11"/>
        <v>70612</v>
      </c>
      <c r="B119" s="120"/>
      <c r="C119" s="176">
        <f t="shared" si="12"/>
        <v>5</v>
      </c>
      <c r="D119" s="120"/>
      <c r="E119" s="125">
        <f t="shared" si="13"/>
        <v>70612</v>
      </c>
      <c r="F119" s="120"/>
      <c r="G119" s="125" t="s">
        <v>180</v>
      </c>
      <c r="H119" s="130"/>
      <c r="I119" s="127">
        <v>70612</v>
      </c>
      <c r="J119" s="127"/>
      <c r="K119" s="207" t="s">
        <v>423</v>
      </c>
      <c r="L119" s="219" t="s">
        <v>374</v>
      </c>
      <c r="M119" s="219"/>
      <c r="N119" s="219"/>
      <c r="O119" s="219"/>
      <c r="P119" s="219" t="s">
        <v>5</v>
      </c>
      <c r="Q119" s="219" t="s">
        <v>6</v>
      </c>
      <c r="R119" s="219" t="s">
        <v>7</v>
      </c>
      <c r="S119" s="219" t="s">
        <v>8</v>
      </c>
      <c r="T119" s="219" t="s">
        <v>9</v>
      </c>
      <c r="U119" s="11"/>
      <c r="V119" s="133"/>
      <c r="W119" s="133"/>
      <c r="X119" s="11"/>
      <c r="Y119" s="137"/>
      <c r="Z119" s="137"/>
      <c r="AA119" s="137"/>
      <c r="AB119" s="137"/>
      <c r="AC119" s="137"/>
      <c r="AD119" s="11"/>
      <c r="AE119" s="137">
        <f>IF((MAXA(Y119,Z119,AA119,AB119,AC119))/1000&lt;10,10,(MAXA(Y119,Z119,AA119,AB119,AC119)/1000))</f>
        <v>10</v>
      </c>
      <c r="AF119" s="11"/>
      <c r="AG119" s="137">
        <f>IF(MROUND(AE119+(AE119/100*AG$4),AH$4)&lt;&gt;0,MROUND(AE119+(AE119/100*AG$4),AH$4),5000)</f>
        <v>5000</v>
      </c>
      <c r="AH119" s="11"/>
      <c r="AI119" s="11"/>
      <c r="AJ119" s="137">
        <f>IF(J119&lt;&gt;"P",195000,19500)</f>
        <v>195000</v>
      </c>
      <c r="AK119" s="11"/>
      <c r="AL119" s="11" t="b">
        <f t="shared" si="18"/>
        <v>1</v>
      </c>
      <c r="AM119" s="11"/>
      <c r="AN119" s="11"/>
      <c r="AO119" s="137">
        <f t="shared" si="14"/>
        <v>5000</v>
      </c>
      <c r="AQ119" s="219"/>
    </row>
    <row r="120" spans="1:43" x14ac:dyDescent="0.4">
      <c r="A120" s="124">
        <f t="shared" si="11"/>
        <v>707</v>
      </c>
      <c r="B120" s="117"/>
      <c r="C120" s="175">
        <f t="shared" si="12"/>
        <v>3</v>
      </c>
      <c r="D120" s="117"/>
      <c r="E120" s="124">
        <f t="shared" si="13"/>
        <v>70700</v>
      </c>
      <c r="F120" s="117"/>
      <c r="G120" s="124"/>
      <c r="H120" s="160"/>
      <c r="I120" s="156">
        <v>707</v>
      </c>
      <c r="J120" s="156"/>
      <c r="K120" s="206" t="s">
        <v>548</v>
      </c>
      <c r="L120" s="218"/>
      <c r="M120" s="218"/>
      <c r="N120" s="218"/>
      <c r="O120" s="218"/>
      <c r="P120" s="218"/>
      <c r="Q120" s="218"/>
      <c r="R120" s="218"/>
      <c r="S120" s="218"/>
      <c r="T120" s="218"/>
      <c r="U120" s="196"/>
      <c r="V120" s="128"/>
      <c r="W120" s="128"/>
      <c r="X120" s="196"/>
      <c r="Y120" s="135"/>
      <c r="Z120" s="135"/>
      <c r="AA120" s="135"/>
      <c r="AB120" s="135"/>
      <c r="AC120" s="141"/>
      <c r="AD120" s="196"/>
      <c r="AE120" s="135"/>
      <c r="AF120" s="196"/>
      <c r="AG120" s="135"/>
      <c r="AH120" s="196"/>
      <c r="AI120" s="196"/>
      <c r="AJ120" s="135"/>
      <c r="AK120" s="196"/>
      <c r="AL120" s="11" t="str">
        <f t="shared" si="18"/>
        <v/>
      </c>
      <c r="AM120" s="196"/>
      <c r="AN120" s="196"/>
      <c r="AO120" s="135"/>
      <c r="AQ120" s="218"/>
    </row>
    <row r="121" spans="1:43" s="196" customFormat="1" x14ac:dyDescent="0.4">
      <c r="A121" s="125">
        <f t="shared" si="11"/>
        <v>70701</v>
      </c>
      <c r="B121" s="120"/>
      <c r="C121" s="176">
        <f t="shared" si="12"/>
        <v>5</v>
      </c>
      <c r="D121" s="120"/>
      <c r="E121" s="125">
        <f t="shared" si="13"/>
        <v>70701</v>
      </c>
      <c r="F121" s="120"/>
      <c r="G121" s="125" t="s">
        <v>180</v>
      </c>
      <c r="H121" s="130"/>
      <c r="I121" s="127">
        <v>70701</v>
      </c>
      <c r="J121" s="127" t="s">
        <v>1</v>
      </c>
      <c r="K121" s="207" t="s">
        <v>410</v>
      </c>
      <c r="L121" s="219" t="s">
        <v>375</v>
      </c>
      <c r="M121" s="219"/>
      <c r="N121" s="219"/>
      <c r="O121" s="219"/>
      <c r="P121" s="219" t="s">
        <v>5</v>
      </c>
      <c r="Q121" s="219" t="s">
        <v>6</v>
      </c>
      <c r="R121" s="219" t="s">
        <v>7</v>
      </c>
      <c r="S121" s="219" t="s">
        <v>8</v>
      </c>
      <c r="T121" s="219" t="s">
        <v>9</v>
      </c>
      <c r="U121" s="11"/>
      <c r="V121" s="133"/>
      <c r="W121" s="133"/>
      <c r="X121" s="11"/>
      <c r="Y121" s="137"/>
      <c r="Z121" s="137"/>
      <c r="AA121" s="137"/>
      <c r="AB121" s="137"/>
      <c r="AC121" s="137"/>
      <c r="AD121" s="11"/>
      <c r="AE121" s="137">
        <f>IF((MAXA(Y121,Z121,AA121,AB121,AC121))/1000&lt;10,10,(MAXA(Y121,Z121,AA121,AB121,AC121)/1000))</f>
        <v>10</v>
      </c>
      <c r="AF121" s="11"/>
      <c r="AG121" s="137">
        <f>IF(MROUND(AE121+(AE121/100*AG$4),AH$4)&lt;&gt;0,MROUND(AE121+(AE121/100*AG$4),AH$4),5000)</f>
        <v>5000</v>
      </c>
      <c r="AH121" s="11"/>
      <c r="AI121" s="11"/>
      <c r="AJ121" s="137">
        <f>IF(J121&lt;&gt;"P",195000,19500)</f>
        <v>19500</v>
      </c>
      <c r="AK121" s="11"/>
      <c r="AL121" s="11" t="b">
        <f t="shared" si="18"/>
        <v>1</v>
      </c>
      <c r="AM121" s="11"/>
      <c r="AN121" s="11"/>
      <c r="AO121" s="137">
        <f t="shared" si="14"/>
        <v>5000</v>
      </c>
      <c r="AQ121" s="219"/>
    </row>
    <row r="122" spans="1:43" x14ac:dyDescent="0.4">
      <c r="A122" s="114">
        <f t="shared" si="11"/>
        <v>70703</v>
      </c>
      <c r="B122" s="120"/>
      <c r="C122" s="172">
        <f t="shared" si="12"/>
        <v>5</v>
      </c>
      <c r="D122" s="120"/>
      <c r="E122" s="114">
        <f t="shared" si="13"/>
        <v>70703</v>
      </c>
      <c r="F122" s="120"/>
      <c r="G122" s="114" t="s">
        <v>180</v>
      </c>
      <c r="H122" s="98"/>
      <c r="I122" s="152">
        <v>70703</v>
      </c>
      <c r="J122" s="152" t="s">
        <v>1</v>
      </c>
      <c r="K122" s="203" t="s">
        <v>411</v>
      </c>
      <c r="L122" s="215" t="s">
        <v>375</v>
      </c>
      <c r="M122" s="215"/>
      <c r="N122" s="215"/>
      <c r="O122" s="215"/>
      <c r="P122" s="215" t="s">
        <v>5</v>
      </c>
      <c r="Q122" s="215" t="s">
        <v>6</v>
      </c>
      <c r="R122" s="215" t="s">
        <v>7</v>
      </c>
      <c r="S122" s="215" t="s">
        <v>8</v>
      </c>
      <c r="T122" s="215" t="s">
        <v>9</v>
      </c>
      <c r="V122" s="97"/>
      <c r="W122" s="97"/>
      <c r="Y122" s="96"/>
      <c r="Z122" s="96"/>
      <c r="AA122" s="96"/>
      <c r="AB122" s="96"/>
      <c r="AC122" s="96"/>
      <c r="AE122" s="96">
        <f>IF((MAXA(Y122,Z122,AA122,AB122,AC122))/1000&lt;10,10,(MAXA(Y122,Z122,AA122,AB122,AC122)/1000))</f>
        <v>10</v>
      </c>
      <c r="AG122" s="96">
        <f>IF(MROUND(AE122+(AE122/100*AG$4),AH$4)&lt;&gt;0,MROUND(AE122+(AE122/100*AG$4),AH$4),5000)</f>
        <v>5000</v>
      </c>
      <c r="AJ122" s="96">
        <f>IF(J122&lt;&gt;"P",195000,19500)</f>
        <v>19500</v>
      </c>
      <c r="AL122" s="11" t="b">
        <f t="shared" si="18"/>
        <v>1</v>
      </c>
      <c r="AO122" s="96">
        <f t="shared" si="14"/>
        <v>5000</v>
      </c>
      <c r="AQ122" s="215"/>
    </row>
    <row r="123" spans="1:43" x14ac:dyDescent="0.4">
      <c r="A123" s="114">
        <f t="shared" si="11"/>
        <v>70704</v>
      </c>
      <c r="B123" s="120"/>
      <c r="C123" s="172">
        <f t="shared" si="12"/>
        <v>5</v>
      </c>
      <c r="D123" s="120"/>
      <c r="E123" s="114">
        <f t="shared" si="13"/>
        <v>70704</v>
      </c>
      <c r="F123" s="120"/>
      <c r="G123" s="114" t="s">
        <v>180</v>
      </c>
      <c r="H123" s="98"/>
      <c r="I123" s="152">
        <v>70704</v>
      </c>
      <c r="J123" s="152" t="s">
        <v>1</v>
      </c>
      <c r="K123" s="203" t="s">
        <v>414</v>
      </c>
      <c r="L123" s="215" t="s">
        <v>375</v>
      </c>
      <c r="M123" s="215"/>
      <c r="N123" s="215"/>
      <c r="O123" s="215"/>
      <c r="P123" s="215" t="s">
        <v>5</v>
      </c>
      <c r="Q123" s="215" t="s">
        <v>6</v>
      </c>
      <c r="R123" s="215" t="s">
        <v>7</v>
      </c>
      <c r="S123" s="215" t="s">
        <v>8</v>
      </c>
      <c r="T123" s="215" t="s">
        <v>9</v>
      </c>
      <c r="V123" s="97"/>
      <c r="W123" s="97"/>
      <c r="Y123" s="96"/>
      <c r="Z123" s="96"/>
      <c r="AA123" s="96"/>
      <c r="AB123" s="96"/>
      <c r="AC123" s="96"/>
      <c r="AE123" s="96">
        <f>IF((MAXA(Y123,Z123,AA123,AB123,AC123))/1000&lt;10,10,(MAXA(Y123,Z123,AA123,AB123,AC123)/1000))</f>
        <v>10</v>
      </c>
      <c r="AG123" s="96">
        <f>IF(MROUND(AE123+(AE123/100*AG$4),AH$4)&lt;&gt;0,MROUND(AE123+(AE123/100*AG$4),AH$4),5000)</f>
        <v>5000</v>
      </c>
      <c r="AJ123" s="96">
        <f>IF(J123&lt;&gt;"P",195000,19500)</f>
        <v>19500</v>
      </c>
      <c r="AL123" s="11" t="b">
        <f t="shared" si="18"/>
        <v>1</v>
      </c>
      <c r="AO123" s="96">
        <f t="shared" si="14"/>
        <v>5000</v>
      </c>
      <c r="AQ123" s="215"/>
    </row>
    <row r="124" spans="1:43" x14ac:dyDescent="0.4">
      <c r="A124" s="114">
        <f t="shared" si="11"/>
        <v>70711</v>
      </c>
      <c r="B124" s="120"/>
      <c r="C124" s="172">
        <f t="shared" si="12"/>
        <v>5</v>
      </c>
      <c r="D124" s="120"/>
      <c r="E124" s="114">
        <f t="shared" si="13"/>
        <v>70711</v>
      </c>
      <c r="F124" s="120"/>
      <c r="G124" s="114" t="s">
        <v>180</v>
      </c>
      <c r="H124" s="98"/>
      <c r="I124" s="152">
        <v>70711</v>
      </c>
      <c r="J124" s="152" t="s">
        <v>1</v>
      </c>
      <c r="K124" s="203" t="s">
        <v>424</v>
      </c>
      <c r="L124" s="215" t="s">
        <v>374</v>
      </c>
      <c r="M124" s="215"/>
      <c r="N124" s="215"/>
      <c r="O124" s="215"/>
      <c r="P124" s="215" t="s">
        <v>5</v>
      </c>
      <c r="Q124" s="215" t="s">
        <v>6</v>
      </c>
      <c r="R124" s="215" t="s">
        <v>7</v>
      </c>
      <c r="S124" s="215" t="s">
        <v>8</v>
      </c>
      <c r="T124" s="215" t="s">
        <v>9</v>
      </c>
      <c r="V124" s="97"/>
      <c r="W124" s="97"/>
      <c r="Y124" s="96"/>
      <c r="Z124" s="96"/>
      <c r="AA124" s="96"/>
      <c r="AB124" s="96"/>
      <c r="AC124" s="96"/>
      <c r="AE124" s="96">
        <f>IF((MAXA(Y124,Z124,AA124,AB124,AC124))/1000&lt;10,10,(MAXA(Y124,Z124,AA124,AB124,AC124)/1000))</f>
        <v>10</v>
      </c>
      <c r="AG124" s="96">
        <f>IF(MROUND(AE124+(AE124/100*AG$4),AH$4)&lt;&gt;0,MROUND(AE124+(AE124/100*AG$4),AH$4),5000)</f>
        <v>5000</v>
      </c>
      <c r="AJ124" s="96">
        <f>IF(J124&lt;&gt;"P",195000,19500)</f>
        <v>19500</v>
      </c>
      <c r="AL124" s="11" t="b">
        <f t="shared" si="18"/>
        <v>1</v>
      </c>
      <c r="AO124" s="96">
        <f t="shared" si="14"/>
        <v>5000</v>
      </c>
      <c r="AQ124" s="215"/>
    </row>
    <row r="125" spans="1:43" x14ac:dyDescent="0.4">
      <c r="A125" s="114">
        <f t="shared" si="11"/>
        <v>70712</v>
      </c>
      <c r="B125" s="120"/>
      <c r="C125" s="172">
        <f t="shared" si="12"/>
        <v>5</v>
      </c>
      <c r="D125" s="120"/>
      <c r="E125" s="114">
        <f t="shared" si="13"/>
        <v>70712</v>
      </c>
      <c r="F125" s="120"/>
      <c r="G125" s="114" t="s">
        <v>180</v>
      </c>
      <c r="H125" s="98"/>
      <c r="I125" s="152">
        <v>70712</v>
      </c>
      <c r="J125" s="152"/>
      <c r="K125" s="203" t="s">
        <v>425</v>
      </c>
      <c r="L125" s="215" t="s">
        <v>374</v>
      </c>
      <c r="M125" s="215"/>
      <c r="N125" s="215"/>
      <c r="O125" s="215"/>
      <c r="P125" s="215" t="s">
        <v>5</v>
      </c>
      <c r="Q125" s="215" t="s">
        <v>6</v>
      </c>
      <c r="R125" s="215" t="s">
        <v>7</v>
      </c>
      <c r="S125" s="215" t="s">
        <v>8</v>
      </c>
      <c r="T125" s="215" t="s">
        <v>9</v>
      </c>
      <c r="V125" s="97"/>
      <c r="W125" s="97"/>
      <c r="Y125" s="96"/>
      <c r="Z125" s="96"/>
      <c r="AA125" s="96"/>
      <c r="AB125" s="96"/>
      <c r="AC125" s="96"/>
      <c r="AE125" s="96">
        <f>IF((MAXA(Y125,Z125,AA125,AB125,AC125))/1000&lt;10,10,(MAXA(Y125,Z125,AA125,AB125,AC125)/1000))</f>
        <v>10</v>
      </c>
      <c r="AG125" s="96">
        <f>IF(MROUND(AE125+(AE125/100*AG$4),AH$4)&lt;&gt;0,MROUND(AE125+(AE125/100*AG$4),AH$4),5000)</f>
        <v>5000</v>
      </c>
      <c r="AJ125" s="96">
        <f>IF(J125&lt;&gt;"P",195000,19500)</f>
        <v>195000</v>
      </c>
      <c r="AL125" s="11" t="b">
        <f t="shared" si="18"/>
        <v>1</v>
      </c>
      <c r="AO125" s="96">
        <f t="shared" si="14"/>
        <v>5000</v>
      </c>
      <c r="AQ125" s="215"/>
    </row>
    <row r="126" spans="1:43" s="194" customFormat="1" x14ac:dyDescent="0.4">
      <c r="A126" s="162">
        <f t="shared" si="11"/>
        <v>8</v>
      </c>
      <c r="B126" s="161"/>
      <c r="C126" s="170">
        <f t="shared" si="12"/>
        <v>1</v>
      </c>
      <c r="D126" s="161"/>
      <c r="E126" s="162">
        <f t="shared" si="13"/>
        <v>80000</v>
      </c>
      <c r="F126" s="161"/>
      <c r="G126" s="162"/>
      <c r="H126" s="163"/>
      <c r="I126" s="164">
        <v>8</v>
      </c>
      <c r="J126" s="164"/>
      <c r="K126" s="201" t="s">
        <v>278</v>
      </c>
      <c r="L126" s="213"/>
      <c r="M126" s="213"/>
      <c r="N126" s="213"/>
      <c r="O126" s="213"/>
      <c r="P126" s="213"/>
      <c r="Q126" s="213"/>
      <c r="R126" s="213"/>
      <c r="S126" s="213"/>
      <c r="T126" s="213"/>
      <c r="V126" s="165"/>
      <c r="W126" s="165"/>
      <c r="Y126" s="63"/>
      <c r="Z126" s="63"/>
      <c r="AA126" s="63"/>
      <c r="AB126" s="63"/>
      <c r="AC126" s="63"/>
      <c r="AE126" s="166"/>
      <c r="AG126" s="166"/>
      <c r="AJ126" s="166"/>
      <c r="AL126" s="95" t="str">
        <f t="shared" si="18"/>
        <v/>
      </c>
      <c r="AO126" s="166"/>
      <c r="AQ126" s="213"/>
    </row>
    <row r="127" spans="1:43" x14ac:dyDescent="0.4">
      <c r="A127" s="124">
        <f t="shared" si="11"/>
        <v>801</v>
      </c>
      <c r="B127" s="117"/>
      <c r="C127" s="175">
        <f t="shared" si="12"/>
        <v>3</v>
      </c>
      <c r="D127" s="117"/>
      <c r="E127" s="124">
        <f t="shared" si="13"/>
        <v>80100</v>
      </c>
      <c r="F127" s="117"/>
      <c r="G127" s="124"/>
      <c r="H127" s="160"/>
      <c r="I127" s="156">
        <v>801</v>
      </c>
      <c r="J127" s="156"/>
      <c r="K127" s="206" t="s">
        <v>357</v>
      </c>
      <c r="L127" s="218"/>
      <c r="M127" s="218"/>
      <c r="N127" s="218"/>
      <c r="O127" s="218"/>
      <c r="P127" s="218"/>
      <c r="Q127" s="218"/>
      <c r="R127" s="218"/>
      <c r="S127" s="218"/>
      <c r="T127" s="218"/>
      <c r="U127" s="196"/>
      <c r="V127" s="128"/>
      <c r="W127" s="128"/>
      <c r="X127" s="196"/>
      <c r="Y127" s="135"/>
      <c r="Z127" s="135"/>
      <c r="AA127" s="135"/>
      <c r="AB127" s="135"/>
      <c r="AC127" s="141"/>
      <c r="AD127" s="196"/>
      <c r="AE127" s="135"/>
      <c r="AF127" s="196"/>
      <c r="AG127" s="135"/>
      <c r="AH127" s="196"/>
      <c r="AI127" s="196"/>
      <c r="AJ127" s="135"/>
      <c r="AK127" s="196"/>
      <c r="AM127" s="196"/>
      <c r="AN127" s="196"/>
      <c r="AO127" s="135"/>
      <c r="AQ127" s="218"/>
    </row>
    <row r="128" spans="1:43" x14ac:dyDescent="0.4">
      <c r="A128" s="110">
        <f t="shared" si="11"/>
        <v>80111</v>
      </c>
      <c r="B128" s="119"/>
      <c r="C128" s="177">
        <f t="shared" si="12"/>
        <v>5</v>
      </c>
      <c r="D128" s="119"/>
      <c r="E128" s="110">
        <f t="shared" si="13"/>
        <v>80111</v>
      </c>
      <c r="F128" s="119"/>
      <c r="G128" s="110" t="s">
        <v>180</v>
      </c>
      <c r="H128" s="84"/>
      <c r="I128" s="157">
        <v>80111</v>
      </c>
      <c r="J128" s="157" t="s">
        <v>1</v>
      </c>
      <c r="K128" s="208" t="s">
        <v>356</v>
      </c>
      <c r="L128" s="220" t="s">
        <v>370</v>
      </c>
      <c r="M128" s="220"/>
      <c r="N128" s="220"/>
      <c r="O128" s="220"/>
      <c r="P128" s="220" t="s">
        <v>5</v>
      </c>
      <c r="Q128" s="220" t="s">
        <v>6</v>
      </c>
      <c r="R128" s="220" t="s">
        <v>7</v>
      </c>
      <c r="S128" s="220" t="s">
        <v>8</v>
      </c>
      <c r="T128" s="220" t="s">
        <v>9</v>
      </c>
      <c r="V128" s="74"/>
      <c r="W128" s="74"/>
      <c r="Y128" s="75"/>
      <c r="Z128" s="75"/>
      <c r="AA128" s="75"/>
      <c r="AB128" s="75"/>
      <c r="AC128" s="76"/>
      <c r="AE128" s="75">
        <f t="shared" ref="AE128:AE134" si="19">IF((MAXA(Y128,Z128,AA128,AB128,AC128))/1000&lt;10,10,(MAXA(Y128,Z128,AA128,AB128,AC128)/1000))</f>
        <v>10</v>
      </c>
      <c r="AG128" s="75">
        <f t="shared" ref="AG128:AG134" si="20">IF(MROUND(AE128+(AE128/100*AG$4),AH$4)&lt;&gt;0,MROUND(AE128+(AE128/100*AG$4),AH$4),5000)</f>
        <v>5000</v>
      </c>
      <c r="AJ128" s="75">
        <f t="shared" ref="AJ128:AJ134" si="21">IF(J128&lt;&gt;"P",195000,19500)</f>
        <v>19500</v>
      </c>
      <c r="AO128" s="75">
        <f t="shared" si="14"/>
        <v>5000</v>
      </c>
      <c r="AQ128" s="220"/>
    </row>
    <row r="129" spans="1:43" x14ac:dyDescent="0.4">
      <c r="A129" s="110">
        <f t="shared" si="11"/>
        <v>80112</v>
      </c>
      <c r="B129" s="119"/>
      <c r="C129" s="177">
        <f t="shared" si="12"/>
        <v>5</v>
      </c>
      <c r="D129" s="119"/>
      <c r="E129" s="110">
        <f t="shared" si="13"/>
        <v>80112</v>
      </c>
      <c r="F129" s="119"/>
      <c r="G129" s="110" t="s">
        <v>180</v>
      </c>
      <c r="H129" s="84"/>
      <c r="I129" s="157">
        <v>80112</v>
      </c>
      <c r="J129" s="157"/>
      <c r="K129" s="208" t="s">
        <v>358</v>
      </c>
      <c r="L129" s="220" t="s">
        <v>370</v>
      </c>
      <c r="M129" s="220"/>
      <c r="N129" s="220"/>
      <c r="O129" s="220"/>
      <c r="P129" s="220" t="s">
        <v>5</v>
      </c>
      <c r="Q129" s="220" t="s">
        <v>6</v>
      </c>
      <c r="R129" s="220" t="s">
        <v>7</v>
      </c>
      <c r="S129" s="220" t="s">
        <v>8</v>
      </c>
      <c r="T129" s="220" t="s">
        <v>9</v>
      </c>
      <c r="V129" s="74"/>
      <c r="W129" s="74"/>
      <c r="Y129" s="75"/>
      <c r="Z129" s="75"/>
      <c r="AA129" s="75"/>
      <c r="AB129" s="75"/>
      <c r="AC129" s="76"/>
      <c r="AE129" s="75">
        <f t="shared" si="19"/>
        <v>10</v>
      </c>
      <c r="AG129" s="75">
        <f t="shared" si="20"/>
        <v>5000</v>
      </c>
      <c r="AJ129" s="75">
        <f t="shared" si="21"/>
        <v>195000</v>
      </c>
      <c r="AO129" s="75">
        <f t="shared" si="14"/>
        <v>5000</v>
      </c>
      <c r="AQ129" s="220"/>
    </row>
    <row r="130" spans="1:43" x14ac:dyDescent="0.4">
      <c r="A130" s="114">
        <f t="shared" si="11"/>
        <v>80113</v>
      </c>
      <c r="B130" s="120"/>
      <c r="C130" s="172">
        <f t="shared" si="12"/>
        <v>5</v>
      </c>
      <c r="D130" s="120"/>
      <c r="E130" s="114">
        <f t="shared" si="13"/>
        <v>80113</v>
      </c>
      <c r="F130" s="120"/>
      <c r="G130" s="114" t="s">
        <v>180</v>
      </c>
      <c r="H130" s="98"/>
      <c r="I130" s="152">
        <v>80113</v>
      </c>
      <c r="J130" s="152" t="s">
        <v>1</v>
      </c>
      <c r="K130" s="203" t="s">
        <v>426</v>
      </c>
      <c r="L130" s="215" t="s">
        <v>375</v>
      </c>
      <c r="M130" s="215"/>
      <c r="N130" s="215"/>
      <c r="O130" s="215"/>
      <c r="P130" s="215" t="s">
        <v>5</v>
      </c>
      <c r="Q130" s="215" t="s">
        <v>6</v>
      </c>
      <c r="R130" s="215" t="s">
        <v>7</v>
      </c>
      <c r="S130" s="215" t="s">
        <v>8</v>
      </c>
      <c r="T130" s="215" t="s">
        <v>9</v>
      </c>
      <c r="V130" s="97"/>
      <c r="W130" s="97"/>
      <c r="Y130" s="96"/>
      <c r="Z130" s="96"/>
      <c r="AA130" s="96"/>
      <c r="AB130" s="96"/>
      <c r="AC130" s="96"/>
      <c r="AE130" s="96">
        <f t="shared" si="19"/>
        <v>10</v>
      </c>
      <c r="AG130" s="96">
        <f t="shared" si="20"/>
        <v>5000</v>
      </c>
      <c r="AJ130" s="96">
        <f t="shared" si="21"/>
        <v>19500</v>
      </c>
      <c r="AL130" s="11" t="b">
        <f>IF(AND(AG130&lt;&gt;"",AJ130&lt;&gt;""),AG130&lt;AJ130,"")</f>
        <v>1</v>
      </c>
      <c r="AO130" s="96">
        <f t="shared" si="14"/>
        <v>5000</v>
      </c>
      <c r="AQ130" s="215"/>
    </row>
    <row r="131" spans="1:43" x14ac:dyDescent="0.4">
      <c r="A131" s="114">
        <f t="shared" si="11"/>
        <v>80115</v>
      </c>
      <c r="B131" s="120"/>
      <c r="C131" s="172">
        <f t="shared" si="12"/>
        <v>5</v>
      </c>
      <c r="D131" s="120"/>
      <c r="E131" s="114">
        <f t="shared" si="13"/>
        <v>80115</v>
      </c>
      <c r="F131" s="120"/>
      <c r="G131" s="114" t="s">
        <v>180</v>
      </c>
      <c r="H131" s="98"/>
      <c r="I131" s="152">
        <v>80115</v>
      </c>
      <c r="J131" s="152" t="s">
        <v>1</v>
      </c>
      <c r="K131" s="203" t="s">
        <v>427</v>
      </c>
      <c r="L131" s="215" t="s">
        <v>375</v>
      </c>
      <c r="M131" s="215"/>
      <c r="N131" s="215"/>
      <c r="O131" s="215"/>
      <c r="P131" s="215" t="s">
        <v>5</v>
      </c>
      <c r="Q131" s="215" t="s">
        <v>6</v>
      </c>
      <c r="R131" s="215" t="s">
        <v>7</v>
      </c>
      <c r="S131" s="215" t="s">
        <v>8</v>
      </c>
      <c r="T131" s="215" t="s">
        <v>9</v>
      </c>
      <c r="V131" s="97"/>
      <c r="W131" s="97"/>
      <c r="Y131" s="96"/>
      <c r="Z131" s="96"/>
      <c r="AA131" s="96"/>
      <c r="AB131" s="96"/>
      <c r="AC131" s="96"/>
      <c r="AE131" s="96">
        <f t="shared" si="19"/>
        <v>10</v>
      </c>
      <c r="AG131" s="96">
        <f t="shared" si="20"/>
        <v>5000</v>
      </c>
      <c r="AJ131" s="96">
        <f t="shared" si="21"/>
        <v>19500</v>
      </c>
      <c r="AL131" s="11" t="b">
        <f>IF(AND(AG131&lt;&gt;"",AJ131&lt;&gt;""),AG131&lt;AJ131,"")</f>
        <v>1</v>
      </c>
      <c r="AO131" s="96">
        <f t="shared" si="14"/>
        <v>5000</v>
      </c>
      <c r="AQ131" s="215"/>
    </row>
    <row r="132" spans="1:43" x14ac:dyDescent="0.4">
      <c r="A132" s="114">
        <f t="shared" si="11"/>
        <v>80117</v>
      </c>
      <c r="B132" s="120"/>
      <c r="C132" s="172">
        <f t="shared" si="12"/>
        <v>5</v>
      </c>
      <c r="D132" s="120"/>
      <c r="E132" s="114">
        <f t="shared" si="13"/>
        <v>80117</v>
      </c>
      <c r="F132" s="120"/>
      <c r="G132" s="114" t="s">
        <v>180</v>
      </c>
      <c r="H132" s="98"/>
      <c r="I132" s="152">
        <v>80117</v>
      </c>
      <c r="J132" s="152" t="s">
        <v>1</v>
      </c>
      <c r="K132" s="203" t="s">
        <v>428</v>
      </c>
      <c r="L132" s="215" t="s">
        <v>375</v>
      </c>
      <c r="M132" s="215"/>
      <c r="N132" s="215"/>
      <c r="O132" s="215"/>
      <c r="P132" s="215" t="s">
        <v>5</v>
      </c>
      <c r="Q132" s="215" t="s">
        <v>6</v>
      </c>
      <c r="R132" s="215" t="s">
        <v>7</v>
      </c>
      <c r="S132" s="215" t="s">
        <v>8</v>
      </c>
      <c r="T132" s="215" t="s">
        <v>9</v>
      </c>
      <c r="V132" s="97"/>
      <c r="W132" s="97"/>
      <c r="Y132" s="96"/>
      <c r="Z132" s="96"/>
      <c r="AA132" s="96"/>
      <c r="AB132" s="96"/>
      <c r="AC132" s="96"/>
      <c r="AE132" s="96">
        <f t="shared" si="19"/>
        <v>10</v>
      </c>
      <c r="AG132" s="96">
        <f t="shared" si="20"/>
        <v>5000</v>
      </c>
      <c r="AJ132" s="96">
        <f t="shared" si="21"/>
        <v>19500</v>
      </c>
      <c r="AL132" s="11" t="b">
        <f>IF(AND(AG132&lt;&gt;"",AJ132&lt;&gt;""),AG132&lt;AJ132,"")</f>
        <v>1</v>
      </c>
      <c r="AO132" s="96">
        <f t="shared" si="14"/>
        <v>5000</v>
      </c>
      <c r="AQ132" s="215"/>
    </row>
    <row r="133" spans="1:43" x14ac:dyDescent="0.4">
      <c r="A133" s="114">
        <f t="shared" si="11"/>
        <v>80119</v>
      </c>
      <c r="B133" s="120"/>
      <c r="C133" s="172">
        <f t="shared" si="12"/>
        <v>5</v>
      </c>
      <c r="D133" s="120"/>
      <c r="E133" s="114">
        <f t="shared" si="13"/>
        <v>80119</v>
      </c>
      <c r="F133" s="120"/>
      <c r="G133" s="114" t="s">
        <v>180</v>
      </c>
      <c r="H133" s="98"/>
      <c r="I133" s="152">
        <v>80119</v>
      </c>
      <c r="J133" s="152" t="s">
        <v>1</v>
      </c>
      <c r="K133" s="203" t="s">
        <v>429</v>
      </c>
      <c r="L133" s="215" t="s">
        <v>375</v>
      </c>
      <c r="M133" s="215"/>
      <c r="N133" s="215"/>
      <c r="O133" s="215"/>
      <c r="P133" s="215" t="s">
        <v>5</v>
      </c>
      <c r="Q133" s="215" t="s">
        <v>6</v>
      </c>
      <c r="R133" s="215" t="s">
        <v>7</v>
      </c>
      <c r="S133" s="215" t="s">
        <v>8</v>
      </c>
      <c r="T133" s="215" t="s">
        <v>9</v>
      </c>
      <c r="V133" s="97"/>
      <c r="W133" s="97"/>
      <c r="Y133" s="96"/>
      <c r="Z133" s="96"/>
      <c r="AA133" s="96"/>
      <c r="AB133" s="96"/>
      <c r="AC133" s="96"/>
      <c r="AE133" s="96">
        <f t="shared" si="19"/>
        <v>10</v>
      </c>
      <c r="AG133" s="96">
        <f t="shared" si="20"/>
        <v>5000</v>
      </c>
      <c r="AJ133" s="96">
        <f t="shared" si="21"/>
        <v>19500</v>
      </c>
      <c r="AL133" s="11" t="b">
        <f>IF(AND(AG133&lt;&gt;"",AJ133&lt;&gt;""),AG133&lt;AJ133,"")</f>
        <v>1</v>
      </c>
      <c r="AO133" s="96">
        <f t="shared" si="14"/>
        <v>5000</v>
      </c>
      <c r="AQ133" s="215"/>
    </row>
    <row r="134" spans="1:43" x14ac:dyDescent="0.4">
      <c r="A134" s="114">
        <f t="shared" si="11"/>
        <v>80121</v>
      </c>
      <c r="B134" s="120"/>
      <c r="C134" s="172">
        <f t="shared" si="12"/>
        <v>5</v>
      </c>
      <c r="D134" s="120"/>
      <c r="E134" s="114">
        <f t="shared" si="13"/>
        <v>80121</v>
      </c>
      <c r="F134" s="120"/>
      <c r="G134" s="114" t="s">
        <v>180</v>
      </c>
      <c r="H134" s="98"/>
      <c r="I134" s="152">
        <v>80121</v>
      </c>
      <c r="J134" s="152" t="s">
        <v>1</v>
      </c>
      <c r="K134" s="203" t="s">
        <v>430</v>
      </c>
      <c r="L134" s="215" t="s">
        <v>366</v>
      </c>
      <c r="M134" s="215"/>
      <c r="N134" s="215"/>
      <c r="O134" s="215"/>
      <c r="P134" s="215" t="s">
        <v>5</v>
      </c>
      <c r="Q134" s="215" t="s">
        <v>6</v>
      </c>
      <c r="R134" s="215" t="s">
        <v>7</v>
      </c>
      <c r="S134" s="215" t="s">
        <v>8</v>
      </c>
      <c r="T134" s="215" t="s">
        <v>9</v>
      </c>
      <c r="V134" s="97"/>
      <c r="W134" s="97"/>
      <c r="Y134" s="96"/>
      <c r="Z134" s="96"/>
      <c r="AA134" s="96"/>
      <c r="AB134" s="96"/>
      <c r="AC134" s="96"/>
      <c r="AE134" s="96">
        <f t="shared" si="19"/>
        <v>10</v>
      </c>
      <c r="AG134" s="96">
        <f t="shared" si="20"/>
        <v>5000</v>
      </c>
      <c r="AJ134" s="96">
        <f t="shared" si="21"/>
        <v>19500</v>
      </c>
      <c r="AL134" s="11" t="b">
        <f>IF(AND(AG134&lt;&gt;"",AJ134&lt;&gt;""),AG134&lt;AJ134,"")</f>
        <v>1</v>
      </c>
      <c r="AO134" s="96">
        <f t="shared" si="14"/>
        <v>5000</v>
      </c>
      <c r="AQ134" s="215"/>
    </row>
    <row r="135" spans="1:43" x14ac:dyDescent="0.4">
      <c r="A135" s="124">
        <f t="shared" ref="A135:A198" si="22">I135</f>
        <v>802</v>
      </c>
      <c r="B135" s="117"/>
      <c r="C135" s="175">
        <f t="shared" ref="C135:C198" si="23">LEN(A135)</f>
        <v>3</v>
      </c>
      <c r="D135" s="117"/>
      <c r="E135" s="124">
        <f t="shared" ref="E135:E198" si="24">IF(C135=1,A135*10000,IF(C135=2,A135*10000,IF(C135=3,A135*100,IF(C135=4,A135*100,IF(C135&gt;=5,A135)))))</f>
        <v>80200</v>
      </c>
      <c r="F135" s="117"/>
      <c r="G135" s="124"/>
      <c r="H135" s="160"/>
      <c r="I135" s="156">
        <v>802</v>
      </c>
      <c r="J135" s="156"/>
      <c r="K135" s="206" t="s">
        <v>549</v>
      </c>
      <c r="L135" s="218"/>
      <c r="M135" s="218"/>
      <c r="N135" s="218"/>
      <c r="O135" s="218"/>
      <c r="P135" s="218"/>
      <c r="Q135" s="218"/>
      <c r="R135" s="218"/>
      <c r="S135" s="218"/>
      <c r="T135" s="218"/>
      <c r="U135" s="196"/>
      <c r="V135" s="128"/>
      <c r="W135" s="128"/>
      <c r="X135" s="196"/>
      <c r="Y135" s="135"/>
      <c r="Z135" s="135"/>
      <c r="AA135" s="135"/>
      <c r="AB135" s="135"/>
      <c r="AC135" s="141"/>
      <c r="AD135" s="196"/>
      <c r="AE135" s="135"/>
      <c r="AF135" s="196"/>
      <c r="AG135" s="135"/>
      <c r="AH135" s="196"/>
      <c r="AI135" s="196"/>
      <c r="AJ135" s="135"/>
      <c r="AK135" s="196"/>
      <c r="AM135" s="196"/>
      <c r="AN135" s="196"/>
      <c r="AO135" s="135"/>
      <c r="AQ135" s="218"/>
    </row>
    <row r="136" spans="1:43" x14ac:dyDescent="0.4">
      <c r="A136" s="114">
        <f t="shared" si="22"/>
        <v>80201</v>
      </c>
      <c r="B136" s="120"/>
      <c r="C136" s="172">
        <f t="shared" si="23"/>
        <v>5</v>
      </c>
      <c r="D136" s="120"/>
      <c r="E136" s="114">
        <f t="shared" si="24"/>
        <v>80201</v>
      </c>
      <c r="F136" s="120"/>
      <c r="G136" s="114" t="s">
        <v>180</v>
      </c>
      <c r="H136" s="98"/>
      <c r="I136" s="152">
        <v>80201</v>
      </c>
      <c r="J136" s="152"/>
      <c r="K136" s="203" t="s">
        <v>431</v>
      </c>
      <c r="L136" s="215" t="s">
        <v>432</v>
      </c>
      <c r="M136" s="215"/>
      <c r="N136" s="215"/>
      <c r="O136" s="215"/>
      <c r="P136" s="215" t="s">
        <v>5</v>
      </c>
      <c r="Q136" s="215" t="s">
        <v>6</v>
      </c>
      <c r="R136" s="215" t="s">
        <v>7</v>
      </c>
      <c r="S136" s="215" t="s">
        <v>8</v>
      </c>
      <c r="T136" s="215" t="s">
        <v>9</v>
      </c>
      <c r="V136" s="97"/>
      <c r="W136" s="97"/>
      <c r="Y136" s="96"/>
      <c r="Z136" s="96"/>
      <c r="AA136" s="96"/>
      <c r="AB136" s="96"/>
      <c r="AC136" s="96"/>
      <c r="AE136" s="96">
        <f>IF((MAXA(Y136,Z136,AA136,AB136,AC136))/1000&lt;10,10,(MAXA(Y136,Z136,AA136,AB136,AC136)/1000))</f>
        <v>10</v>
      </c>
      <c r="AG136" s="96">
        <f>IF(MROUND(AE136+(AE136/100*AG$4),AH$4)&lt;&gt;0,MROUND(AE136+(AE136/100*AG$4),AH$4),5000)</f>
        <v>5000</v>
      </c>
      <c r="AJ136" s="96">
        <f>IF(J136&lt;&gt;"P",195000,19500)</f>
        <v>195000</v>
      </c>
      <c r="AL136" s="11" t="b">
        <f t="shared" ref="AL136:AL167" si="25">IF(AND(AG136&lt;&gt;"",AJ136&lt;&gt;""),AG136&lt;AJ136,"")</f>
        <v>1</v>
      </c>
      <c r="AO136" s="96">
        <f t="shared" ref="AO136:AO199" si="26">AG136</f>
        <v>5000</v>
      </c>
      <c r="AQ136" s="215"/>
    </row>
    <row r="137" spans="1:43" s="196" customFormat="1" x14ac:dyDescent="0.4">
      <c r="A137" s="125">
        <f t="shared" si="22"/>
        <v>80202</v>
      </c>
      <c r="B137" s="120"/>
      <c r="C137" s="176">
        <f t="shared" si="23"/>
        <v>5</v>
      </c>
      <c r="D137" s="120"/>
      <c r="E137" s="125">
        <f t="shared" si="24"/>
        <v>80202</v>
      </c>
      <c r="F137" s="120"/>
      <c r="G137" s="125" t="s">
        <v>180</v>
      </c>
      <c r="H137" s="130"/>
      <c r="I137" s="127">
        <v>80202</v>
      </c>
      <c r="J137" s="127"/>
      <c r="K137" s="207" t="s">
        <v>433</v>
      </c>
      <c r="L137" s="219" t="s">
        <v>375</v>
      </c>
      <c r="M137" s="219"/>
      <c r="N137" s="219"/>
      <c r="O137" s="219"/>
      <c r="P137" s="219" t="s">
        <v>5</v>
      </c>
      <c r="Q137" s="219" t="s">
        <v>6</v>
      </c>
      <c r="R137" s="219" t="s">
        <v>7</v>
      </c>
      <c r="S137" s="219" t="s">
        <v>8</v>
      </c>
      <c r="T137" s="219" t="s">
        <v>9</v>
      </c>
      <c r="U137" s="11"/>
      <c r="V137" s="133"/>
      <c r="W137" s="133"/>
      <c r="X137" s="11"/>
      <c r="Y137" s="137"/>
      <c r="Z137" s="137"/>
      <c r="AA137" s="137"/>
      <c r="AB137" s="137"/>
      <c r="AC137" s="137"/>
      <c r="AD137" s="11"/>
      <c r="AE137" s="137">
        <f>IF((MAXA(Y137,Z137,AA137,AB137,AC137))/1000&lt;10,10,(MAXA(Y137,Z137,AA137,AB137,AC137)/1000))</f>
        <v>10</v>
      </c>
      <c r="AF137" s="11"/>
      <c r="AG137" s="137">
        <f>IF(MROUND(AE137+(AE137/100*AG$4),AH$4)&lt;&gt;0,MROUND(AE137+(AE137/100*AG$4),AH$4),5000)</f>
        <v>5000</v>
      </c>
      <c r="AH137" s="11"/>
      <c r="AI137" s="11"/>
      <c r="AJ137" s="137">
        <f>IF(J137&lt;&gt;"P",195000,19500)</f>
        <v>195000</v>
      </c>
      <c r="AK137" s="11"/>
      <c r="AL137" s="11" t="b">
        <f t="shared" si="25"/>
        <v>1</v>
      </c>
      <c r="AM137" s="11"/>
      <c r="AN137" s="11"/>
      <c r="AO137" s="137">
        <f t="shared" si="26"/>
        <v>5000</v>
      </c>
      <c r="AQ137" s="219"/>
    </row>
    <row r="138" spans="1:43" x14ac:dyDescent="0.4">
      <c r="A138" s="124">
        <f t="shared" si="22"/>
        <v>803</v>
      </c>
      <c r="B138" s="117"/>
      <c r="C138" s="175">
        <f t="shared" si="23"/>
        <v>3</v>
      </c>
      <c r="D138" s="117"/>
      <c r="E138" s="124">
        <f t="shared" si="24"/>
        <v>80300</v>
      </c>
      <c r="F138" s="117"/>
      <c r="G138" s="124"/>
      <c r="H138" s="160"/>
      <c r="I138" s="156">
        <v>803</v>
      </c>
      <c r="J138" s="156"/>
      <c r="K138" s="206" t="s">
        <v>304</v>
      </c>
      <c r="L138" s="218"/>
      <c r="M138" s="218"/>
      <c r="N138" s="218"/>
      <c r="O138" s="218"/>
      <c r="P138" s="218"/>
      <c r="Q138" s="218"/>
      <c r="R138" s="218"/>
      <c r="S138" s="218"/>
      <c r="T138" s="218"/>
      <c r="U138" s="196"/>
      <c r="V138" s="128"/>
      <c r="W138" s="128"/>
      <c r="X138" s="196"/>
      <c r="Y138" s="135"/>
      <c r="Z138" s="135"/>
      <c r="AA138" s="135"/>
      <c r="AB138" s="135"/>
      <c r="AC138" s="141"/>
      <c r="AD138" s="196"/>
      <c r="AE138" s="135"/>
      <c r="AF138" s="196"/>
      <c r="AG138" s="135"/>
      <c r="AH138" s="196"/>
      <c r="AI138" s="196"/>
      <c r="AJ138" s="135"/>
      <c r="AK138" s="196"/>
      <c r="AL138" s="11" t="str">
        <f t="shared" si="25"/>
        <v/>
      </c>
      <c r="AM138" s="196"/>
      <c r="AN138" s="196"/>
      <c r="AO138" s="135"/>
      <c r="AQ138" s="218"/>
    </row>
    <row r="139" spans="1:43" s="195" customFormat="1" x14ac:dyDescent="0.4">
      <c r="A139" s="148">
        <f t="shared" si="22"/>
        <v>80308</v>
      </c>
      <c r="B139" s="118"/>
      <c r="C139" s="179">
        <f t="shared" si="23"/>
        <v>5</v>
      </c>
      <c r="D139" s="118"/>
      <c r="E139" s="148">
        <f t="shared" si="24"/>
        <v>80308</v>
      </c>
      <c r="F139" s="118"/>
      <c r="G139" s="123" t="s">
        <v>180</v>
      </c>
      <c r="H139" s="129" t="s">
        <v>372</v>
      </c>
      <c r="I139" s="158">
        <v>80308</v>
      </c>
      <c r="J139" s="158"/>
      <c r="K139" s="209" t="s">
        <v>13</v>
      </c>
      <c r="L139" s="221" t="s">
        <v>70</v>
      </c>
      <c r="M139" s="221"/>
      <c r="N139" s="221"/>
      <c r="O139" s="221"/>
      <c r="P139" s="221" t="s">
        <v>5</v>
      </c>
      <c r="Q139" s="221" t="s">
        <v>6</v>
      </c>
      <c r="R139" s="221" t="s">
        <v>7</v>
      </c>
      <c r="S139" s="221" t="s">
        <v>8</v>
      </c>
      <c r="T139" s="221" t="s">
        <v>9</v>
      </c>
      <c r="U139" s="11"/>
      <c r="V139" s="149"/>
      <c r="W139" s="149"/>
      <c r="X139" s="11"/>
      <c r="Y139" s="150"/>
      <c r="Z139" s="150"/>
      <c r="AA139" s="150"/>
      <c r="AB139" s="150"/>
      <c r="AC139" s="151">
        <v>1</v>
      </c>
      <c r="AD139" s="11"/>
      <c r="AE139" s="150">
        <f t="shared" ref="AE139:AE144" si="27">IF((MAXA(Y139,Z139,AA139,AB139,AC139))/1000&lt;10,10,(MAXA(Y139,Z139,AA139,AB139,AC139)/1000))</f>
        <v>10</v>
      </c>
      <c r="AF139" s="11"/>
      <c r="AG139" s="150">
        <f t="shared" ref="AG139:AG144" si="28">IF(MROUND(AE139+(AE139/100*AG$4),AH$4)&lt;&gt;0,MROUND(AE139+(AE139/100*AG$4),AH$4),5000)</f>
        <v>5000</v>
      </c>
      <c r="AH139" s="11"/>
      <c r="AI139" s="11"/>
      <c r="AJ139" s="150">
        <f t="shared" ref="AJ139:AJ144" si="29">IF(J139&lt;&gt;"P",195000,19500)</f>
        <v>195000</v>
      </c>
      <c r="AK139" s="11"/>
      <c r="AL139" s="11" t="b">
        <f t="shared" si="25"/>
        <v>1</v>
      </c>
      <c r="AM139" s="11"/>
      <c r="AN139" s="11"/>
      <c r="AO139" s="134">
        <f t="shared" si="26"/>
        <v>5000</v>
      </c>
      <c r="AQ139" s="221"/>
    </row>
    <row r="140" spans="1:43" s="196" customFormat="1" x14ac:dyDescent="0.4">
      <c r="A140" s="125">
        <f t="shared" si="22"/>
        <v>80312</v>
      </c>
      <c r="B140" s="120"/>
      <c r="C140" s="176">
        <f t="shared" si="23"/>
        <v>5</v>
      </c>
      <c r="D140" s="120"/>
      <c r="E140" s="125">
        <f t="shared" si="24"/>
        <v>80312</v>
      </c>
      <c r="F140" s="120"/>
      <c r="G140" s="125" t="s">
        <v>180</v>
      </c>
      <c r="H140" s="130"/>
      <c r="I140" s="127">
        <v>80312</v>
      </c>
      <c r="J140" s="127" t="s">
        <v>1</v>
      </c>
      <c r="K140" s="207" t="s">
        <v>434</v>
      </c>
      <c r="L140" s="219" t="s">
        <v>375</v>
      </c>
      <c r="M140" s="219"/>
      <c r="N140" s="219"/>
      <c r="O140" s="219"/>
      <c r="P140" s="219" t="s">
        <v>5</v>
      </c>
      <c r="Q140" s="219" t="s">
        <v>6</v>
      </c>
      <c r="R140" s="219" t="s">
        <v>7</v>
      </c>
      <c r="S140" s="219" t="s">
        <v>8</v>
      </c>
      <c r="T140" s="219" t="s">
        <v>9</v>
      </c>
      <c r="U140" s="11"/>
      <c r="V140" s="133"/>
      <c r="W140" s="133"/>
      <c r="X140" s="11"/>
      <c r="Y140" s="137"/>
      <c r="Z140" s="137"/>
      <c r="AA140" s="137"/>
      <c r="AB140" s="137"/>
      <c r="AC140" s="137"/>
      <c r="AD140" s="11"/>
      <c r="AE140" s="137">
        <f t="shared" si="27"/>
        <v>10</v>
      </c>
      <c r="AF140" s="11"/>
      <c r="AG140" s="137">
        <f t="shared" si="28"/>
        <v>5000</v>
      </c>
      <c r="AH140" s="11"/>
      <c r="AI140" s="11"/>
      <c r="AJ140" s="137">
        <f t="shared" si="29"/>
        <v>19500</v>
      </c>
      <c r="AK140" s="11"/>
      <c r="AL140" s="11" t="b">
        <f t="shared" si="25"/>
        <v>1</v>
      </c>
      <c r="AM140" s="11"/>
      <c r="AN140" s="11"/>
      <c r="AO140" s="137">
        <f t="shared" si="26"/>
        <v>5000</v>
      </c>
      <c r="AQ140" s="219"/>
    </row>
    <row r="141" spans="1:43" x14ac:dyDescent="0.4">
      <c r="A141" s="114">
        <f t="shared" si="22"/>
        <v>80313</v>
      </c>
      <c r="B141" s="120"/>
      <c r="C141" s="172">
        <f t="shared" si="23"/>
        <v>5</v>
      </c>
      <c r="D141" s="120"/>
      <c r="E141" s="114">
        <f t="shared" si="24"/>
        <v>80313</v>
      </c>
      <c r="F141" s="120"/>
      <c r="G141" s="114" t="s">
        <v>180</v>
      </c>
      <c r="H141" s="98"/>
      <c r="I141" s="152">
        <v>80313</v>
      </c>
      <c r="J141" s="152"/>
      <c r="K141" s="203" t="s">
        <v>435</v>
      </c>
      <c r="L141" s="215" t="s">
        <v>375</v>
      </c>
      <c r="M141" s="215"/>
      <c r="N141" s="215"/>
      <c r="O141" s="215"/>
      <c r="P141" s="215" t="s">
        <v>5</v>
      </c>
      <c r="Q141" s="215" t="s">
        <v>6</v>
      </c>
      <c r="R141" s="215" t="s">
        <v>7</v>
      </c>
      <c r="S141" s="215" t="s">
        <v>8</v>
      </c>
      <c r="T141" s="215" t="s">
        <v>9</v>
      </c>
      <c r="V141" s="97"/>
      <c r="W141" s="97"/>
      <c r="Y141" s="96"/>
      <c r="Z141" s="96"/>
      <c r="AA141" s="96"/>
      <c r="AB141" s="96"/>
      <c r="AC141" s="96"/>
      <c r="AE141" s="96">
        <f t="shared" si="27"/>
        <v>10</v>
      </c>
      <c r="AG141" s="96">
        <f t="shared" si="28"/>
        <v>5000</v>
      </c>
      <c r="AJ141" s="96">
        <f t="shared" si="29"/>
        <v>195000</v>
      </c>
      <c r="AL141" s="11" t="b">
        <f t="shared" si="25"/>
        <v>1</v>
      </c>
      <c r="AO141" s="96">
        <f t="shared" si="26"/>
        <v>5000</v>
      </c>
      <c r="AQ141" s="215"/>
    </row>
    <row r="142" spans="1:43" x14ac:dyDescent="0.4">
      <c r="A142" s="114">
        <f t="shared" si="22"/>
        <v>80314</v>
      </c>
      <c r="B142" s="120"/>
      <c r="C142" s="172">
        <f t="shared" si="23"/>
        <v>5</v>
      </c>
      <c r="D142" s="120"/>
      <c r="E142" s="114">
        <f t="shared" si="24"/>
        <v>80314</v>
      </c>
      <c r="F142" s="120"/>
      <c r="G142" s="114" t="s">
        <v>180</v>
      </c>
      <c r="H142" s="98"/>
      <c r="I142" s="152">
        <v>80314</v>
      </c>
      <c r="J142" s="152" t="s">
        <v>1</v>
      </c>
      <c r="K142" s="203" t="s">
        <v>436</v>
      </c>
      <c r="L142" s="215" t="s">
        <v>366</v>
      </c>
      <c r="M142" s="215"/>
      <c r="N142" s="215"/>
      <c r="O142" s="215"/>
      <c r="P142" s="215" t="s">
        <v>5</v>
      </c>
      <c r="Q142" s="215" t="s">
        <v>6</v>
      </c>
      <c r="R142" s="215" t="s">
        <v>7</v>
      </c>
      <c r="S142" s="215" t="s">
        <v>8</v>
      </c>
      <c r="T142" s="215" t="s">
        <v>9</v>
      </c>
      <c r="V142" s="97"/>
      <c r="W142" s="97"/>
      <c r="Y142" s="96"/>
      <c r="Z142" s="96"/>
      <c r="AA142" s="96"/>
      <c r="AB142" s="96"/>
      <c r="AC142" s="96"/>
      <c r="AE142" s="96">
        <f t="shared" si="27"/>
        <v>10</v>
      </c>
      <c r="AG142" s="96">
        <f t="shared" si="28"/>
        <v>5000</v>
      </c>
      <c r="AJ142" s="96">
        <f t="shared" si="29"/>
        <v>19500</v>
      </c>
      <c r="AL142" s="11" t="b">
        <f t="shared" si="25"/>
        <v>1</v>
      </c>
      <c r="AO142" s="96">
        <f t="shared" si="26"/>
        <v>5000</v>
      </c>
      <c r="AQ142" s="215"/>
    </row>
    <row r="143" spans="1:43" x14ac:dyDescent="0.4">
      <c r="A143" s="110">
        <f t="shared" si="22"/>
        <v>80317</v>
      </c>
      <c r="B143" s="119"/>
      <c r="C143" s="177">
        <f t="shared" si="23"/>
        <v>5</v>
      </c>
      <c r="D143" s="119"/>
      <c r="E143" s="110">
        <f t="shared" si="24"/>
        <v>80317</v>
      </c>
      <c r="F143" s="119"/>
      <c r="G143" s="110" t="s">
        <v>180</v>
      </c>
      <c r="H143" s="84"/>
      <c r="I143" s="157">
        <v>80317</v>
      </c>
      <c r="J143" s="157" t="s">
        <v>1</v>
      </c>
      <c r="K143" s="208" t="s">
        <v>225</v>
      </c>
      <c r="L143" s="220" t="s">
        <v>374</v>
      </c>
      <c r="M143" s="220"/>
      <c r="N143" s="220"/>
      <c r="O143" s="220"/>
      <c r="P143" s="220" t="s">
        <v>5</v>
      </c>
      <c r="Q143" s="220" t="s">
        <v>6</v>
      </c>
      <c r="R143" s="220" t="s">
        <v>7</v>
      </c>
      <c r="S143" s="220" t="s">
        <v>8</v>
      </c>
      <c r="T143" s="220" t="s">
        <v>9</v>
      </c>
      <c r="V143" s="74"/>
      <c r="W143" s="74"/>
      <c r="Y143" s="75"/>
      <c r="Z143" s="75"/>
      <c r="AA143" s="75"/>
      <c r="AB143" s="75"/>
      <c r="AC143" s="76"/>
      <c r="AE143" s="75">
        <f t="shared" si="27"/>
        <v>10</v>
      </c>
      <c r="AG143" s="75">
        <f t="shared" si="28"/>
        <v>5000</v>
      </c>
      <c r="AJ143" s="75">
        <f t="shared" si="29"/>
        <v>19500</v>
      </c>
      <c r="AL143" s="11" t="b">
        <f t="shared" si="25"/>
        <v>1</v>
      </c>
      <c r="AO143" s="75">
        <f t="shared" si="26"/>
        <v>5000</v>
      </c>
      <c r="AQ143" s="220"/>
    </row>
    <row r="144" spans="1:43" x14ac:dyDescent="0.4">
      <c r="A144" s="109">
        <f t="shared" si="22"/>
        <v>80318</v>
      </c>
      <c r="B144" s="118"/>
      <c r="C144" s="173">
        <f t="shared" si="23"/>
        <v>5</v>
      </c>
      <c r="D144" s="118"/>
      <c r="E144" s="109">
        <f t="shared" si="24"/>
        <v>80318</v>
      </c>
      <c r="F144" s="118"/>
      <c r="G144" s="109"/>
      <c r="H144" s="69"/>
      <c r="I144" s="154">
        <v>80318</v>
      </c>
      <c r="J144" s="154"/>
      <c r="K144" s="204" t="s">
        <v>71</v>
      </c>
      <c r="L144" s="216" t="s">
        <v>66</v>
      </c>
      <c r="M144" s="216"/>
      <c r="N144" s="216" t="s">
        <v>3</v>
      </c>
      <c r="O144" s="216"/>
      <c r="P144" s="216" t="s">
        <v>5</v>
      </c>
      <c r="Q144" s="216" t="s">
        <v>6</v>
      </c>
      <c r="R144" s="216" t="s">
        <v>7</v>
      </c>
      <c r="S144" s="216" t="s">
        <v>8</v>
      </c>
      <c r="T144" s="216" t="s">
        <v>9</v>
      </c>
      <c r="V144" s="68"/>
      <c r="W144" s="68"/>
      <c r="Y144" s="70"/>
      <c r="Z144" s="70">
        <v>123</v>
      </c>
      <c r="AA144" s="70">
        <v>80</v>
      </c>
      <c r="AB144" s="70">
        <v>70</v>
      </c>
      <c r="AC144" s="71"/>
      <c r="AE144" s="70">
        <f t="shared" si="27"/>
        <v>10</v>
      </c>
      <c r="AG144" s="70">
        <f t="shared" si="28"/>
        <v>5000</v>
      </c>
      <c r="AJ144" s="70">
        <f t="shared" si="29"/>
        <v>195000</v>
      </c>
      <c r="AL144" s="11" t="b">
        <f t="shared" si="25"/>
        <v>1</v>
      </c>
      <c r="AO144" s="70">
        <f t="shared" si="26"/>
        <v>5000</v>
      </c>
      <c r="AQ144" s="216"/>
    </row>
    <row r="145" spans="1:43" s="196" customFormat="1" x14ac:dyDescent="0.4">
      <c r="A145" s="108">
        <f t="shared" si="22"/>
        <v>804</v>
      </c>
      <c r="B145" s="117"/>
      <c r="C145" s="171">
        <f t="shared" si="23"/>
        <v>3</v>
      </c>
      <c r="D145" s="117"/>
      <c r="E145" s="108">
        <f t="shared" si="24"/>
        <v>80400</v>
      </c>
      <c r="F145" s="117"/>
      <c r="G145" s="108"/>
      <c r="H145" s="64"/>
      <c r="I145" s="153">
        <v>804</v>
      </c>
      <c r="J145" s="153"/>
      <c r="K145" s="202" t="s">
        <v>305</v>
      </c>
      <c r="L145" s="214"/>
      <c r="M145" s="214"/>
      <c r="N145" s="214"/>
      <c r="O145" s="214"/>
      <c r="P145" s="214"/>
      <c r="Q145" s="214"/>
      <c r="R145" s="214"/>
      <c r="S145" s="214"/>
      <c r="T145" s="214"/>
      <c r="V145" s="65"/>
      <c r="W145" s="65"/>
      <c r="Y145" s="66"/>
      <c r="Z145" s="66"/>
      <c r="AA145" s="66"/>
      <c r="AB145" s="66"/>
      <c r="AC145" s="67"/>
      <c r="AE145" s="66"/>
      <c r="AG145" s="66"/>
      <c r="AJ145" s="66"/>
      <c r="AL145" s="11" t="str">
        <f t="shared" si="25"/>
        <v/>
      </c>
      <c r="AO145" s="66"/>
      <c r="AQ145" s="214"/>
    </row>
    <row r="146" spans="1:43" x14ac:dyDescent="0.4">
      <c r="A146" s="110">
        <f t="shared" si="22"/>
        <v>80409</v>
      </c>
      <c r="B146" s="119"/>
      <c r="C146" s="177">
        <f t="shared" si="23"/>
        <v>5</v>
      </c>
      <c r="D146" s="119"/>
      <c r="E146" s="110">
        <f t="shared" si="24"/>
        <v>80409</v>
      </c>
      <c r="F146" s="119"/>
      <c r="G146" s="110" t="s">
        <v>180</v>
      </c>
      <c r="H146" s="84"/>
      <c r="I146" s="157">
        <v>80409</v>
      </c>
      <c r="J146" s="157" t="s">
        <v>1</v>
      </c>
      <c r="K146" s="208" t="s">
        <v>226</v>
      </c>
      <c r="L146" s="220" t="s">
        <v>366</v>
      </c>
      <c r="M146" s="220"/>
      <c r="N146" s="220"/>
      <c r="O146" s="220"/>
      <c r="P146" s="220" t="s">
        <v>5</v>
      </c>
      <c r="Q146" s="220" t="s">
        <v>6</v>
      </c>
      <c r="R146" s="220" t="s">
        <v>7</v>
      </c>
      <c r="S146" s="220" t="s">
        <v>8</v>
      </c>
      <c r="T146" s="220" t="s">
        <v>9</v>
      </c>
      <c r="V146" s="74"/>
      <c r="W146" s="74"/>
      <c r="Y146" s="75"/>
      <c r="Z146" s="75"/>
      <c r="AA146" s="75"/>
      <c r="AB146" s="75"/>
      <c r="AC146" s="76"/>
      <c r="AE146" s="75">
        <f t="shared" ref="AE146:AE151" si="30">IF((MAXA(Y146,Z146,AA146,AB146,AC146))/1000&lt;10,10,(MAXA(Y146,Z146,AA146,AB146,AC146)/1000))</f>
        <v>10</v>
      </c>
      <c r="AG146" s="75">
        <f t="shared" ref="AG146:AG151" si="31">IF(MROUND(AE146+(AE146/100*AG$4),AH$4)&lt;&gt;0,MROUND(AE146+(AE146/100*AG$4),AH$4),5000)</f>
        <v>5000</v>
      </c>
      <c r="AJ146" s="75">
        <f t="shared" ref="AJ146:AJ151" si="32">IF(J146&lt;&gt;"P",195000,19500)</f>
        <v>19500</v>
      </c>
      <c r="AL146" s="11" t="b">
        <f t="shared" si="25"/>
        <v>1</v>
      </c>
      <c r="AO146" s="75">
        <f t="shared" si="26"/>
        <v>5000</v>
      </c>
      <c r="AQ146" s="220"/>
    </row>
    <row r="147" spans="1:43" x14ac:dyDescent="0.4">
      <c r="A147" s="110">
        <f t="shared" si="22"/>
        <v>80409</v>
      </c>
      <c r="B147" s="119"/>
      <c r="C147" s="177">
        <f t="shared" si="23"/>
        <v>5</v>
      </c>
      <c r="D147" s="119"/>
      <c r="E147" s="110">
        <f t="shared" si="24"/>
        <v>80409</v>
      </c>
      <c r="F147" s="119"/>
      <c r="G147" s="110" t="s">
        <v>180</v>
      </c>
      <c r="H147" s="84"/>
      <c r="I147" s="157">
        <v>80409</v>
      </c>
      <c r="J147" s="157" t="s">
        <v>1</v>
      </c>
      <c r="K147" s="208" t="s">
        <v>266</v>
      </c>
      <c r="L147" s="220" t="s">
        <v>366</v>
      </c>
      <c r="M147" s="220"/>
      <c r="N147" s="220"/>
      <c r="O147" s="220"/>
      <c r="P147" s="220" t="s">
        <v>5</v>
      </c>
      <c r="Q147" s="220" t="s">
        <v>6</v>
      </c>
      <c r="R147" s="220" t="s">
        <v>7</v>
      </c>
      <c r="S147" s="220" t="s">
        <v>8</v>
      </c>
      <c r="T147" s="220" t="s">
        <v>9</v>
      </c>
      <c r="V147" s="74"/>
      <c r="W147" s="74"/>
      <c r="Y147" s="75"/>
      <c r="Z147" s="75"/>
      <c r="AA147" s="75"/>
      <c r="AB147" s="75"/>
      <c r="AC147" s="76"/>
      <c r="AE147" s="75">
        <f t="shared" si="30"/>
        <v>10</v>
      </c>
      <c r="AG147" s="75">
        <f t="shared" si="31"/>
        <v>5000</v>
      </c>
      <c r="AJ147" s="75">
        <f t="shared" si="32"/>
        <v>19500</v>
      </c>
      <c r="AL147" s="11" t="b">
        <f t="shared" si="25"/>
        <v>1</v>
      </c>
      <c r="AO147" s="75">
        <f t="shared" si="26"/>
        <v>5000</v>
      </c>
      <c r="AQ147" s="220"/>
    </row>
    <row r="148" spans="1:43" x14ac:dyDescent="0.4">
      <c r="A148" s="110">
        <f t="shared" si="22"/>
        <v>80410</v>
      </c>
      <c r="B148" s="119"/>
      <c r="C148" s="177">
        <f t="shared" si="23"/>
        <v>5</v>
      </c>
      <c r="D148" s="119"/>
      <c r="E148" s="110">
        <f t="shared" si="24"/>
        <v>80410</v>
      </c>
      <c r="F148" s="119"/>
      <c r="G148" s="110" t="s">
        <v>180</v>
      </c>
      <c r="H148" s="84"/>
      <c r="I148" s="157">
        <v>80410</v>
      </c>
      <c r="J148" s="157"/>
      <c r="K148" s="208" t="s">
        <v>182</v>
      </c>
      <c r="L148" s="220" t="s">
        <v>366</v>
      </c>
      <c r="M148" s="220"/>
      <c r="N148" s="220"/>
      <c r="O148" s="220"/>
      <c r="P148" s="220" t="s">
        <v>5</v>
      </c>
      <c r="Q148" s="220" t="s">
        <v>6</v>
      </c>
      <c r="R148" s="220" t="s">
        <v>7</v>
      </c>
      <c r="S148" s="220" t="s">
        <v>8</v>
      </c>
      <c r="T148" s="220" t="s">
        <v>9</v>
      </c>
      <c r="V148" s="74"/>
      <c r="W148" s="74"/>
      <c r="Y148" s="75"/>
      <c r="Z148" s="75"/>
      <c r="AA148" s="75"/>
      <c r="AB148" s="75"/>
      <c r="AC148" s="76"/>
      <c r="AE148" s="75">
        <f t="shared" si="30"/>
        <v>10</v>
      </c>
      <c r="AG148" s="75">
        <f t="shared" si="31"/>
        <v>5000</v>
      </c>
      <c r="AJ148" s="75">
        <f t="shared" si="32"/>
        <v>195000</v>
      </c>
      <c r="AL148" s="11" t="b">
        <f t="shared" si="25"/>
        <v>1</v>
      </c>
      <c r="AO148" s="75">
        <f t="shared" si="26"/>
        <v>5000</v>
      </c>
      <c r="AQ148" s="220"/>
    </row>
    <row r="149" spans="1:43" x14ac:dyDescent="0.4">
      <c r="A149" s="114">
        <f t="shared" si="22"/>
        <v>80411</v>
      </c>
      <c r="B149" s="120"/>
      <c r="C149" s="172">
        <f t="shared" si="23"/>
        <v>5</v>
      </c>
      <c r="D149" s="120"/>
      <c r="E149" s="114">
        <f t="shared" si="24"/>
        <v>80411</v>
      </c>
      <c r="F149" s="120"/>
      <c r="G149" s="114" t="s">
        <v>180</v>
      </c>
      <c r="H149" s="98"/>
      <c r="I149" s="152">
        <v>80411</v>
      </c>
      <c r="J149" s="152" t="s">
        <v>1</v>
      </c>
      <c r="K149" s="203" t="s">
        <v>437</v>
      </c>
      <c r="L149" s="215" t="s">
        <v>366</v>
      </c>
      <c r="M149" s="215"/>
      <c r="N149" s="215"/>
      <c r="O149" s="215"/>
      <c r="P149" s="215" t="s">
        <v>5</v>
      </c>
      <c r="Q149" s="215" t="s">
        <v>6</v>
      </c>
      <c r="R149" s="215" t="s">
        <v>7</v>
      </c>
      <c r="S149" s="215" t="s">
        <v>8</v>
      </c>
      <c r="T149" s="215" t="s">
        <v>9</v>
      </c>
      <c r="V149" s="97"/>
      <c r="W149" s="97"/>
      <c r="Y149" s="96"/>
      <c r="Z149" s="96"/>
      <c r="AA149" s="96"/>
      <c r="AB149" s="96"/>
      <c r="AC149" s="96"/>
      <c r="AE149" s="96">
        <f t="shared" si="30"/>
        <v>10</v>
      </c>
      <c r="AG149" s="96">
        <f t="shared" si="31"/>
        <v>5000</v>
      </c>
      <c r="AJ149" s="96">
        <f t="shared" si="32"/>
        <v>19500</v>
      </c>
      <c r="AL149" s="11" t="b">
        <f t="shared" si="25"/>
        <v>1</v>
      </c>
      <c r="AO149" s="96">
        <f t="shared" si="26"/>
        <v>5000</v>
      </c>
      <c r="AQ149" s="215"/>
    </row>
    <row r="150" spans="1:43" x14ac:dyDescent="0.4">
      <c r="A150" s="114">
        <f t="shared" si="22"/>
        <v>80413</v>
      </c>
      <c r="B150" s="120"/>
      <c r="C150" s="172">
        <f t="shared" si="23"/>
        <v>5</v>
      </c>
      <c r="D150" s="120"/>
      <c r="E150" s="114">
        <f t="shared" si="24"/>
        <v>80413</v>
      </c>
      <c r="F150" s="120"/>
      <c r="G150" s="114" t="s">
        <v>180</v>
      </c>
      <c r="H150" s="98"/>
      <c r="I150" s="152">
        <v>80413</v>
      </c>
      <c r="J150" s="152" t="s">
        <v>1</v>
      </c>
      <c r="K150" s="203" t="s">
        <v>438</v>
      </c>
      <c r="L150" s="215" t="s">
        <v>366</v>
      </c>
      <c r="M150" s="215"/>
      <c r="N150" s="215"/>
      <c r="O150" s="215"/>
      <c r="P150" s="215" t="s">
        <v>5</v>
      </c>
      <c r="Q150" s="215" t="s">
        <v>6</v>
      </c>
      <c r="R150" s="215" t="s">
        <v>7</v>
      </c>
      <c r="S150" s="215" t="s">
        <v>8</v>
      </c>
      <c r="T150" s="215" t="s">
        <v>9</v>
      </c>
      <c r="V150" s="97"/>
      <c r="W150" s="97"/>
      <c r="Y150" s="96"/>
      <c r="Z150" s="96"/>
      <c r="AA150" s="96"/>
      <c r="AB150" s="96"/>
      <c r="AC150" s="96"/>
      <c r="AE150" s="96">
        <f t="shared" si="30"/>
        <v>10</v>
      </c>
      <c r="AG150" s="96">
        <f t="shared" si="31"/>
        <v>5000</v>
      </c>
      <c r="AJ150" s="96">
        <f t="shared" si="32"/>
        <v>19500</v>
      </c>
      <c r="AL150" s="11" t="b">
        <f t="shared" si="25"/>
        <v>1</v>
      </c>
      <c r="AO150" s="96">
        <f t="shared" si="26"/>
        <v>5000</v>
      </c>
      <c r="AQ150" s="215"/>
    </row>
    <row r="151" spans="1:43" s="196" customFormat="1" x14ac:dyDescent="0.4">
      <c r="A151" s="125">
        <f t="shared" si="22"/>
        <v>80415</v>
      </c>
      <c r="B151" s="120"/>
      <c r="C151" s="176">
        <f t="shared" si="23"/>
        <v>5</v>
      </c>
      <c r="D151" s="120"/>
      <c r="E151" s="125">
        <f t="shared" si="24"/>
        <v>80415</v>
      </c>
      <c r="F151" s="120"/>
      <c r="G151" s="125" t="s">
        <v>180</v>
      </c>
      <c r="H151" s="130"/>
      <c r="I151" s="127">
        <v>80415</v>
      </c>
      <c r="J151" s="127" t="s">
        <v>1</v>
      </c>
      <c r="K151" s="207" t="s">
        <v>439</v>
      </c>
      <c r="L151" s="219" t="s">
        <v>366</v>
      </c>
      <c r="M151" s="219"/>
      <c r="N151" s="219"/>
      <c r="O151" s="219"/>
      <c r="P151" s="219" t="s">
        <v>5</v>
      </c>
      <c r="Q151" s="219" t="s">
        <v>6</v>
      </c>
      <c r="R151" s="219" t="s">
        <v>7</v>
      </c>
      <c r="S151" s="219" t="s">
        <v>8</v>
      </c>
      <c r="T151" s="219" t="s">
        <v>9</v>
      </c>
      <c r="U151" s="11"/>
      <c r="V151" s="133"/>
      <c r="W151" s="133"/>
      <c r="X151" s="11"/>
      <c r="Y151" s="137"/>
      <c r="Z151" s="137"/>
      <c r="AA151" s="137"/>
      <c r="AB151" s="137"/>
      <c r="AC151" s="137"/>
      <c r="AD151" s="11"/>
      <c r="AE151" s="137">
        <f t="shared" si="30"/>
        <v>10</v>
      </c>
      <c r="AF151" s="11"/>
      <c r="AG151" s="137">
        <f t="shared" si="31"/>
        <v>5000</v>
      </c>
      <c r="AH151" s="11"/>
      <c r="AI151" s="11"/>
      <c r="AJ151" s="137">
        <f t="shared" si="32"/>
        <v>19500</v>
      </c>
      <c r="AK151" s="11"/>
      <c r="AL151" s="11" t="b">
        <f t="shared" si="25"/>
        <v>1</v>
      </c>
      <c r="AM151" s="11"/>
      <c r="AN151" s="11"/>
      <c r="AO151" s="137">
        <f t="shared" si="26"/>
        <v>5000</v>
      </c>
      <c r="AQ151" s="219"/>
    </row>
    <row r="152" spans="1:43" s="194" customFormat="1" x14ac:dyDescent="0.4">
      <c r="A152" s="162">
        <f t="shared" si="22"/>
        <v>9</v>
      </c>
      <c r="B152" s="161"/>
      <c r="C152" s="170">
        <f t="shared" si="23"/>
        <v>1</v>
      </c>
      <c r="D152" s="161"/>
      <c r="E152" s="162">
        <f t="shared" si="24"/>
        <v>90000</v>
      </c>
      <c r="F152" s="161"/>
      <c r="G152" s="162"/>
      <c r="H152" s="163"/>
      <c r="I152" s="164">
        <v>9</v>
      </c>
      <c r="J152" s="164"/>
      <c r="K152" s="201" t="s">
        <v>279</v>
      </c>
      <c r="L152" s="213"/>
      <c r="M152" s="213"/>
      <c r="N152" s="213"/>
      <c r="O152" s="213"/>
      <c r="P152" s="213"/>
      <c r="Q152" s="213"/>
      <c r="R152" s="213"/>
      <c r="S152" s="213"/>
      <c r="T152" s="213"/>
      <c r="V152" s="165"/>
      <c r="W152" s="165"/>
      <c r="Y152" s="63"/>
      <c r="Z152" s="63"/>
      <c r="AA152" s="63"/>
      <c r="AB152" s="63"/>
      <c r="AC152" s="63"/>
      <c r="AE152" s="166"/>
      <c r="AG152" s="166"/>
      <c r="AJ152" s="166"/>
      <c r="AL152" s="95" t="str">
        <f t="shared" si="25"/>
        <v/>
      </c>
      <c r="AO152" s="166"/>
      <c r="AQ152" s="213"/>
    </row>
    <row r="153" spans="1:43" x14ac:dyDescent="0.4">
      <c r="A153" s="124">
        <f t="shared" si="22"/>
        <v>901</v>
      </c>
      <c r="B153" s="117"/>
      <c r="C153" s="175">
        <f t="shared" si="23"/>
        <v>3</v>
      </c>
      <c r="D153" s="117"/>
      <c r="E153" s="124">
        <f t="shared" si="24"/>
        <v>90100</v>
      </c>
      <c r="F153" s="117"/>
      <c r="G153" s="124"/>
      <c r="H153" s="160"/>
      <c r="I153" s="156">
        <v>901</v>
      </c>
      <c r="J153" s="156"/>
      <c r="K153" s="206" t="s">
        <v>306</v>
      </c>
      <c r="L153" s="218"/>
      <c r="M153" s="218"/>
      <c r="N153" s="218"/>
      <c r="O153" s="218"/>
      <c r="P153" s="218"/>
      <c r="Q153" s="218"/>
      <c r="R153" s="218"/>
      <c r="S153" s="218"/>
      <c r="T153" s="218"/>
      <c r="U153" s="196"/>
      <c r="V153" s="128"/>
      <c r="W153" s="128"/>
      <c r="X153" s="196"/>
      <c r="Y153" s="135"/>
      <c r="Z153" s="135"/>
      <c r="AA153" s="135"/>
      <c r="AB153" s="135"/>
      <c r="AC153" s="141"/>
      <c r="AD153" s="196"/>
      <c r="AE153" s="135"/>
      <c r="AF153" s="196"/>
      <c r="AG153" s="135"/>
      <c r="AH153" s="196"/>
      <c r="AI153" s="196"/>
      <c r="AJ153" s="135"/>
      <c r="AK153" s="196"/>
      <c r="AL153" s="11" t="str">
        <f t="shared" si="25"/>
        <v/>
      </c>
      <c r="AM153" s="196"/>
      <c r="AN153" s="196"/>
      <c r="AO153" s="135"/>
      <c r="AQ153" s="218"/>
    </row>
    <row r="154" spans="1:43" x14ac:dyDescent="0.4">
      <c r="A154" s="114">
        <f t="shared" si="22"/>
        <v>90104</v>
      </c>
      <c r="B154" s="120"/>
      <c r="C154" s="172">
        <f t="shared" si="23"/>
        <v>5</v>
      </c>
      <c r="D154" s="120"/>
      <c r="E154" s="114">
        <f t="shared" si="24"/>
        <v>90104</v>
      </c>
      <c r="F154" s="120"/>
      <c r="G154" s="114" t="s">
        <v>180</v>
      </c>
      <c r="H154" s="98"/>
      <c r="I154" s="152">
        <v>90104</v>
      </c>
      <c r="J154" s="152" t="s">
        <v>1</v>
      </c>
      <c r="K154" s="203" t="s">
        <v>440</v>
      </c>
      <c r="L154" s="215" t="s">
        <v>366</v>
      </c>
      <c r="M154" s="215"/>
      <c r="N154" s="215"/>
      <c r="O154" s="215"/>
      <c r="P154" s="215" t="s">
        <v>5</v>
      </c>
      <c r="Q154" s="215" t="s">
        <v>6</v>
      </c>
      <c r="R154" s="215" t="s">
        <v>7</v>
      </c>
      <c r="S154" s="215" t="s">
        <v>8</v>
      </c>
      <c r="T154" s="215" t="s">
        <v>9</v>
      </c>
      <c r="V154" s="97"/>
      <c r="W154" s="97"/>
      <c r="Y154" s="96"/>
      <c r="Z154" s="96"/>
      <c r="AA154" s="96"/>
      <c r="AB154" s="96"/>
      <c r="AC154" s="96"/>
      <c r="AE154" s="96">
        <f t="shared" ref="AE154:AE160" si="33">IF((MAXA(Y154,Z154,AA154,AB154,AC154))/1000&lt;10,10,(MAXA(Y154,Z154,AA154,AB154,AC154)/1000))</f>
        <v>10</v>
      </c>
      <c r="AG154" s="96">
        <f t="shared" ref="AG154:AG160" si="34">IF(MROUND(AE154+(AE154/100*AG$4),AH$4)&lt;&gt;0,MROUND(AE154+(AE154/100*AG$4),AH$4),5000)</f>
        <v>5000</v>
      </c>
      <c r="AJ154" s="96">
        <f t="shared" ref="AJ154:AJ160" si="35">IF(J154&lt;&gt;"P",195000,19500)</f>
        <v>19500</v>
      </c>
      <c r="AL154" s="11" t="b">
        <f t="shared" si="25"/>
        <v>1</v>
      </c>
      <c r="AO154" s="96">
        <f t="shared" si="26"/>
        <v>5000</v>
      </c>
      <c r="AQ154" s="215"/>
    </row>
    <row r="155" spans="1:43" x14ac:dyDescent="0.4">
      <c r="A155" s="114">
        <f t="shared" si="22"/>
        <v>90105</v>
      </c>
      <c r="B155" s="120"/>
      <c r="C155" s="172">
        <f t="shared" si="23"/>
        <v>5</v>
      </c>
      <c r="D155" s="120"/>
      <c r="E155" s="114">
        <f t="shared" si="24"/>
        <v>90105</v>
      </c>
      <c r="F155" s="120"/>
      <c r="G155" s="114" t="s">
        <v>180</v>
      </c>
      <c r="H155" s="98"/>
      <c r="I155" s="152">
        <v>90105</v>
      </c>
      <c r="J155" s="152" t="s">
        <v>1</v>
      </c>
      <c r="K155" s="203" t="s">
        <v>441</v>
      </c>
      <c r="L155" s="215" t="s">
        <v>366</v>
      </c>
      <c r="M155" s="215"/>
      <c r="N155" s="215"/>
      <c r="O155" s="215"/>
      <c r="P155" s="215" t="s">
        <v>5</v>
      </c>
      <c r="Q155" s="215" t="s">
        <v>6</v>
      </c>
      <c r="R155" s="215" t="s">
        <v>7</v>
      </c>
      <c r="S155" s="215" t="s">
        <v>8</v>
      </c>
      <c r="T155" s="215" t="s">
        <v>9</v>
      </c>
      <c r="V155" s="97"/>
      <c r="W155" s="97"/>
      <c r="Y155" s="96"/>
      <c r="Z155" s="96"/>
      <c r="AA155" s="96"/>
      <c r="AB155" s="96"/>
      <c r="AC155" s="96"/>
      <c r="AE155" s="96">
        <f t="shared" si="33"/>
        <v>10</v>
      </c>
      <c r="AG155" s="96">
        <f t="shared" si="34"/>
        <v>5000</v>
      </c>
      <c r="AJ155" s="96">
        <f t="shared" si="35"/>
        <v>19500</v>
      </c>
      <c r="AL155" s="11" t="b">
        <f t="shared" si="25"/>
        <v>1</v>
      </c>
      <c r="AO155" s="96">
        <f t="shared" si="26"/>
        <v>5000</v>
      </c>
      <c r="AQ155" s="215"/>
    </row>
    <row r="156" spans="1:43" s="196" customFormat="1" x14ac:dyDescent="0.4">
      <c r="A156" s="123">
        <f t="shared" si="22"/>
        <v>90107</v>
      </c>
      <c r="B156" s="118"/>
      <c r="C156" s="178">
        <f t="shared" si="23"/>
        <v>5</v>
      </c>
      <c r="D156" s="118"/>
      <c r="E156" s="123">
        <f t="shared" si="24"/>
        <v>90107</v>
      </c>
      <c r="F156" s="118"/>
      <c r="G156" s="123"/>
      <c r="H156" s="129"/>
      <c r="I156" s="158">
        <v>90107</v>
      </c>
      <c r="J156" s="158"/>
      <c r="K156" s="209" t="s">
        <v>14</v>
      </c>
      <c r="L156" s="221" t="s">
        <v>66</v>
      </c>
      <c r="M156" s="221"/>
      <c r="N156" s="221" t="s">
        <v>3</v>
      </c>
      <c r="O156" s="221"/>
      <c r="P156" s="221" t="s">
        <v>5</v>
      </c>
      <c r="Q156" s="221" t="s">
        <v>6</v>
      </c>
      <c r="R156" s="221" t="s">
        <v>7</v>
      </c>
      <c r="S156" s="221" t="s">
        <v>8</v>
      </c>
      <c r="T156" s="221" t="s">
        <v>9</v>
      </c>
      <c r="U156" s="11"/>
      <c r="V156" s="131"/>
      <c r="W156" s="131"/>
      <c r="X156" s="11"/>
      <c r="Y156" s="134"/>
      <c r="Z156" s="134"/>
      <c r="AA156" s="134"/>
      <c r="AB156" s="134"/>
      <c r="AC156" s="140">
        <v>1</v>
      </c>
      <c r="AD156" s="11"/>
      <c r="AE156" s="134">
        <f t="shared" si="33"/>
        <v>10</v>
      </c>
      <c r="AF156" s="11"/>
      <c r="AG156" s="134">
        <f t="shared" si="34"/>
        <v>5000</v>
      </c>
      <c r="AH156" s="11"/>
      <c r="AI156" s="11"/>
      <c r="AJ156" s="134">
        <f t="shared" si="35"/>
        <v>195000</v>
      </c>
      <c r="AK156" s="11"/>
      <c r="AL156" s="11" t="b">
        <f t="shared" si="25"/>
        <v>1</v>
      </c>
      <c r="AM156" s="11"/>
      <c r="AN156" s="11"/>
      <c r="AO156" s="134">
        <f t="shared" si="26"/>
        <v>5000</v>
      </c>
      <c r="AQ156" s="221"/>
    </row>
    <row r="157" spans="1:43" x14ac:dyDescent="0.4">
      <c r="A157" s="109">
        <f t="shared" si="22"/>
        <v>90108</v>
      </c>
      <c r="B157" s="118"/>
      <c r="C157" s="173">
        <f t="shared" si="23"/>
        <v>5</v>
      </c>
      <c r="D157" s="118"/>
      <c r="E157" s="109">
        <f t="shared" si="24"/>
        <v>90108</v>
      </c>
      <c r="F157" s="118"/>
      <c r="G157" s="109"/>
      <c r="H157" s="69"/>
      <c r="I157" s="154">
        <v>90108</v>
      </c>
      <c r="J157" s="154"/>
      <c r="K157" s="204" t="s">
        <v>15</v>
      </c>
      <c r="L157" s="216" t="s">
        <v>66</v>
      </c>
      <c r="M157" s="216"/>
      <c r="N157" s="216" t="s">
        <v>3</v>
      </c>
      <c r="O157" s="216"/>
      <c r="P157" s="216" t="s">
        <v>5</v>
      </c>
      <c r="Q157" s="216" t="s">
        <v>6</v>
      </c>
      <c r="R157" s="216" t="s">
        <v>7</v>
      </c>
      <c r="S157" s="216" t="s">
        <v>8</v>
      </c>
      <c r="T157" s="216" t="s">
        <v>9</v>
      </c>
      <c r="V157" s="68"/>
      <c r="W157" s="68"/>
      <c r="Y157" s="72"/>
      <c r="Z157" s="72">
        <v>140</v>
      </c>
      <c r="AA157" s="72"/>
      <c r="AB157" s="72"/>
      <c r="AC157" s="73"/>
      <c r="AE157" s="72">
        <f t="shared" si="33"/>
        <v>10</v>
      </c>
      <c r="AG157" s="72">
        <f t="shared" si="34"/>
        <v>5000</v>
      </c>
      <c r="AJ157" s="72">
        <f t="shared" si="35"/>
        <v>195000</v>
      </c>
      <c r="AL157" s="11" t="b">
        <f t="shared" si="25"/>
        <v>1</v>
      </c>
      <c r="AO157" s="72">
        <f t="shared" si="26"/>
        <v>5000</v>
      </c>
      <c r="AQ157" s="216"/>
    </row>
    <row r="158" spans="1:43" x14ac:dyDescent="0.4">
      <c r="A158" s="109">
        <f t="shared" si="22"/>
        <v>90110</v>
      </c>
      <c r="B158" s="118"/>
      <c r="C158" s="173">
        <f t="shared" si="23"/>
        <v>5</v>
      </c>
      <c r="D158" s="118"/>
      <c r="E158" s="109">
        <f t="shared" si="24"/>
        <v>90110</v>
      </c>
      <c r="F158" s="118"/>
      <c r="G158" s="109"/>
      <c r="H158" s="69"/>
      <c r="I158" s="154">
        <v>90110</v>
      </c>
      <c r="J158" s="154"/>
      <c r="K158" s="204" t="s">
        <v>72</v>
      </c>
      <c r="L158" s="216" t="s">
        <v>66</v>
      </c>
      <c r="M158" s="216"/>
      <c r="N158" s="216"/>
      <c r="O158" s="216"/>
      <c r="P158" s="216" t="s">
        <v>5</v>
      </c>
      <c r="Q158" s="216" t="s">
        <v>6</v>
      </c>
      <c r="R158" s="216" t="s">
        <v>7</v>
      </c>
      <c r="S158" s="216" t="s">
        <v>8</v>
      </c>
      <c r="T158" s="216" t="s">
        <v>9</v>
      </c>
      <c r="V158" s="68"/>
      <c r="W158" s="68"/>
      <c r="Y158" s="70"/>
      <c r="Z158" s="70"/>
      <c r="AA158" s="70"/>
      <c r="AB158" s="70"/>
      <c r="AC158" s="71">
        <v>1</v>
      </c>
      <c r="AE158" s="70">
        <f t="shared" si="33"/>
        <v>10</v>
      </c>
      <c r="AG158" s="70">
        <f t="shared" si="34"/>
        <v>5000</v>
      </c>
      <c r="AJ158" s="70">
        <f t="shared" si="35"/>
        <v>195000</v>
      </c>
      <c r="AL158" s="11" t="b">
        <f t="shared" si="25"/>
        <v>1</v>
      </c>
      <c r="AO158" s="70">
        <f t="shared" si="26"/>
        <v>5000</v>
      </c>
      <c r="AQ158" s="216"/>
    </row>
    <row r="159" spans="1:43" x14ac:dyDescent="0.4">
      <c r="A159" s="114">
        <f t="shared" si="22"/>
        <v>90111</v>
      </c>
      <c r="B159" s="120"/>
      <c r="C159" s="172">
        <f t="shared" si="23"/>
        <v>5</v>
      </c>
      <c r="D159" s="120"/>
      <c r="E159" s="114">
        <f t="shared" si="24"/>
        <v>90111</v>
      </c>
      <c r="F159" s="120"/>
      <c r="G159" s="114" t="s">
        <v>180</v>
      </c>
      <c r="H159" s="98"/>
      <c r="I159" s="152">
        <v>90111</v>
      </c>
      <c r="J159" s="152" t="s">
        <v>1</v>
      </c>
      <c r="K159" s="203" t="s">
        <v>442</v>
      </c>
      <c r="L159" s="215" t="s">
        <v>75</v>
      </c>
      <c r="M159" s="215"/>
      <c r="N159" s="215"/>
      <c r="O159" s="215"/>
      <c r="P159" s="215" t="s">
        <v>5</v>
      </c>
      <c r="Q159" s="215" t="s">
        <v>6</v>
      </c>
      <c r="R159" s="215" t="s">
        <v>7</v>
      </c>
      <c r="S159" s="215" t="s">
        <v>8</v>
      </c>
      <c r="T159" s="215" t="s">
        <v>9</v>
      </c>
      <c r="V159" s="97"/>
      <c r="W159" s="97"/>
      <c r="Y159" s="96"/>
      <c r="Z159" s="96"/>
      <c r="AA159" s="96"/>
      <c r="AB159" s="96"/>
      <c r="AC159" s="96"/>
      <c r="AE159" s="96">
        <f t="shared" si="33"/>
        <v>10</v>
      </c>
      <c r="AG159" s="96">
        <f t="shared" si="34"/>
        <v>5000</v>
      </c>
      <c r="AJ159" s="96">
        <f t="shared" si="35"/>
        <v>19500</v>
      </c>
      <c r="AL159" s="11" t="b">
        <f t="shared" si="25"/>
        <v>1</v>
      </c>
      <c r="AO159" s="96">
        <f t="shared" si="26"/>
        <v>5000</v>
      </c>
      <c r="AQ159" s="215"/>
    </row>
    <row r="160" spans="1:43" s="196" customFormat="1" x14ac:dyDescent="0.4">
      <c r="A160" s="123">
        <f t="shared" si="22"/>
        <v>90112</v>
      </c>
      <c r="B160" s="118"/>
      <c r="C160" s="178">
        <f t="shared" si="23"/>
        <v>5</v>
      </c>
      <c r="D160" s="118"/>
      <c r="E160" s="123">
        <f t="shared" si="24"/>
        <v>90112</v>
      </c>
      <c r="F160" s="118"/>
      <c r="G160" s="123"/>
      <c r="H160" s="129"/>
      <c r="I160" s="158">
        <v>90112</v>
      </c>
      <c r="J160" s="158"/>
      <c r="K160" s="209" t="s">
        <v>73</v>
      </c>
      <c r="L160" s="221" t="s">
        <v>66</v>
      </c>
      <c r="M160" s="221"/>
      <c r="N160" s="221"/>
      <c r="O160" s="221"/>
      <c r="P160" s="221" t="s">
        <v>5</v>
      </c>
      <c r="Q160" s="221" t="s">
        <v>6</v>
      </c>
      <c r="R160" s="221" t="s">
        <v>7</v>
      </c>
      <c r="S160" s="221" t="s">
        <v>8</v>
      </c>
      <c r="T160" s="221" t="s">
        <v>9</v>
      </c>
      <c r="U160" s="11"/>
      <c r="V160" s="131"/>
      <c r="W160" s="131"/>
      <c r="X160" s="11"/>
      <c r="Y160" s="139"/>
      <c r="Z160" s="139"/>
      <c r="AA160" s="139"/>
      <c r="AB160" s="139"/>
      <c r="AC160" s="144">
        <v>1</v>
      </c>
      <c r="AD160" s="11"/>
      <c r="AE160" s="139">
        <f t="shared" si="33"/>
        <v>10</v>
      </c>
      <c r="AF160" s="11"/>
      <c r="AG160" s="139">
        <f t="shared" si="34"/>
        <v>5000</v>
      </c>
      <c r="AH160" s="11"/>
      <c r="AI160" s="11"/>
      <c r="AJ160" s="139">
        <f t="shared" si="35"/>
        <v>195000</v>
      </c>
      <c r="AK160" s="11"/>
      <c r="AL160" s="11" t="b">
        <f t="shared" si="25"/>
        <v>1</v>
      </c>
      <c r="AM160" s="11"/>
      <c r="AN160" s="11"/>
      <c r="AO160" s="139">
        <f t="shared" si="26"/>
        <v>5000</v>
      </c>
      <c r="AQ160" s="221"/>
    </row>
    <row r="161" spans="1:43" x14ac:dyDescent="0.4">
      <c r="A161" s="183">
        <f t="shared" si="22"/>
        <v>10</v>
      </c>
      <c r="B161" s="116"/>
      <c r="C161" s="184">
        <f t="shared" si="23"/>
        <v>2</v>
      </c>
      <c r="D161" s="116"/>
      <c r="E161" s="183">
        <f t="shared" si="24"/>
        <v>100000</v>
      </c>
      <c r="F161" s="116"/>
      <c r="G161" s="183"/>
      <c r="H161" s="185"/>
      <c r="I161" s="183">
        <v>10</v>
      </c>
      <c r="J161" s="183"/>
      <c r="K161" s="185" t="s">
        <v>280</v>
      </c>
      <c r="L161" s="222"/>
      <c r="M161" s="222"/>
      <c r="N161" s="222"/>
      <c r="O161" s="222"/>
      <c r="P161" s="222"/>
      <c r="Q161" s="222"/>
      <c r="R161" s="222"/>
      <c r="S161" s="222"/>
      <c r="T161" s="222"/>
      <c r="U161" s="195"/>
      <c r="V161" s="186"/>
      <c r="W161" s="186"/>
      <c r="X161" s="195"/>
      <c r="Y161" s="187"/>
      <c r="Z161" s="187"/>
      <c r="AA161" s="187"/>
      <c r="AB161" s="187"/>
      <c r="AC161" s="188"/>
      <c r="AD161" s="195"/>
      <c r="AE161" s="187"/>
      <c r="AF161" s="195"/>
      <c r="AG161" s="187"/>
      <c r="AH161" s="195"/>
      <c r="AI161" s="195"/>
      <c r="AJ161" s="187"/>
      <c r="AK161" s="195"/>
      <c r="AL161" s="11" t="str">
        <f t="shared" si="25"/>
        <v/>
      </c>
      <c r="AM161" s="195"/>
      <c r="AN161" s="195"/>
      <c r="AO161" s="187"/>
      <c r="AQ161" s="222"/>
    </row>
    <row r="162" spans="1:43" s="196" customFormat="1" x14ac:dyDescent="0.4">
      <c r="A162" s="108">
        <f t="shared" si="22"/>
        <v>1001</v>
      </c>
      <c r="B162" s="117"/>
      <c r="C162" s="171">
        <f t="shared" si="23"/>
        <v>4</v>
      </c>
      <c r="D162" s="117"/>
      <c r="E162" s="108">
        <f t="shared" si="24"/>
        <v>100100</v>
      </c>
      <c r="F162" s="117"/>
      <c r="G162" s="108"/>
      <c r="H162" s="64"/>
      <c r="I162" s="108">
        <v>1001</v>
      </c>
      <c r="J162" s="108"/>
      <c r="K162" s="64" t="s">
        <v>307</v>
      </c>
      <c r="L162" s="223"/>
      <c r="M162" s="223"/>
      <c r="N162" s="223"/>
      <c r="O162" s="223"/>
      <c r="P162" s="223"/>
      <c r="Q162" s="223"/>
      <c r="R162" s="223"/>
      <c r="S162" s="223"/>
      <c r="T162" s="223"/>
      <c r="V162" s="65"/>
      <c r="W162" s="65"/>
      <c r="Y162" s="66"/>
      <c r="Z162" s="66"/>
      <c r="AA162" s="66"/>
      <c r="AB162" s="66"/>
      <c r="AC162" s="67"/>
      <c r="AE162" s="66"/>
      <c r="AG162" s="66"/>
      <c r="AJ162" s="66"/>
      <c r="AL162" s="11" t="str">
        <f t="shared" si="25"/>
        <v/>
      </c>
      <c r="AO162" s="66"/>
      <c r="AQ162" s="223"/>
    </row>
    <row r="163" spans="1:43" x14ac:dyDescent="0.4">
      <c r="A163" s="110">
        <f t="shared" si="22"/>
        <v>100101</v>
      </c>
      <c r="B163" s="119"/>
      <c r="C163" s="177">
        <f t="shared" si="23"/>
        <v>6</v>
      </c>
      <c r="D163" s="119"/>
      <c r="E163" s="110">
        <f t="shared" si="24"/>
        <v>100101</v>
      </c>
      <c r="F163" s="119"/>
      <c r="G163" s="110" t="s">
        <v>180</v>
      </c>
      <c r="H163" s="84"/>
      <c r="I163" s="157">
        <v>100101</v>
      </c>
      <c r="J163" s="157"/>
      <c r="K163" s="208" t="s">
        <v>210</v>
      </c>
      <c r="L163" s="220" t="s">
        <v>374</v>
      </c>
      <c r="M163" s="220"/>
      <c r="N163" s="220"/>
      <c r="O163" s="220"/>
      <c r="P163" s="220" t="s">
        <v>5</v>
      </c>
      <c r="Q163" s="220" t="s">
        <v>6</v>
      </c>
      <c r="R163" s="220" t="s">
        <v>7</v>
      </c>
      <c r="S163" s="220" t="s">
        <v>8</v>
      </c>
      <c r="T163" s="220" t="s">
        <v>9</v>
      </c>
      <c r="V163" s="74"/>
      <c r="W163" s="74"/>
      <c r="Y163" s="75"/>
      <c r="Z163" s="75"/>
      <c r="AA163" s="75"/>
      <c r="AB163" s="75"/>
      <c r="AC163" s="76"/>
      <c r="AE163" s="75">
        <f t="shared" ref="AE163:AE184" si="36">IF((MAXA(Y163,Z163,AA163,AB163,AC163))/1000&lt;10,10,(MAXA(Y163,Z163,AA163,AB163,AC163)/1000))</f>
        <v>10</v>
      </c>
      <c r="AG163" s="75">
        <f t="shared" ref="AG163:AG184" si="37">IF(MROUND(AE163+(AE163/100*AG$4),AH$4)&lt;&gt;0,MROUND(AE163+(AE163/100*AG$4),AH$4),5000)</f>
        <v>5000</v>
      </c>
      <c r="AJ163" s="75">
        <f t="shared" ref="AJ163:AJ184" si="38">IF(J163&lt;&gt;"P",195000,19500)</f>
        <v>195000</v>
      </c>
      <c r="AL163" s="11" t="b">
        <f t="shared" si="25"/>
        <v>1</v>
      </c>
      <c r="AO163" s="75">
        <f t="shared" si="26"/>
        <v>5000</v>
      </c>
      <c r="AQ163" s="220"/>
    </row>
    <row r="164" spans="1:43" s="195" customFormat="1" x14ac:dyDescent="0.4">
      <c r="A164" s="111">
        <f t="shared" si="22"/>
        <v>100101</v>
      </c>
      <c r="B164" s="119"/>
      <c r="C164" s="174">
        <f t="shared" si="23"/>
        <v>6</v>
      </c>
      <c r="D164" s="119"/>
      <c r="E164" s="111">
        <f t="shared" si="24"/>
        <v>100101</v>
      </c>
      <c r="F164" s="119"/>
      <c r="G164" s="111" t="s">
        <v>180</v>
      </c>
      <c r="H164" s="105"/>
      <c r="I164" s="155">
        <v>100101</v>
      </c>
      <c r="J164" s="155"/>
      <c r="K164" s="205" t="s">
        <v>214</v>
      </c>
      <c r="L164" s="217" t="s">
        <v>374</v>
      </c>
      <c r="M164" s="217"/>
      <c r="N164" s="217"/>
      <c r="O164" s="217"/>
      <c r="P164" s="217" t="s">
        <v>5</v>
      </c>
      <c r="Q164" s="217" t="s">
        <v>6</v>
      </c>
      <c r="R164" s="217" t="s">
        <v>7</v>
      </c>
      <c r="S164" s="217" t="s">
        <v>8</v>
      </c>
      <c r="T164" s="217" t="s">
        <v>9</v>
      </c>
      <c r="U164" s="11"/>
      <c r="V164" s="77"/>
      <c r="W164" s="77"/>
      <c r="X164" s="11"/>
      <c r="Y164" s="136"/>
      <c r="Z164" s="136"/>
      <c r="AA164" s="136"/>
      <c r="AB164" s="136"/>
      <c r="AC164" s="142"/>
      <c r="AD164" s="11"/>
      <c r="AE164" s="136">
        <f t="shared" si="36"/>
        <v>10</v>
      </c>
      <c r="AF164" s="11"/>
      <c r="AG164" s="136">
        <f t="shared" si="37"/>
        <v>5000</v>
      </c>
      <c r="AH164" s="11"/>
      <c r="AI164" s="11"/>
      <c r="AJ164" s="136">
        <f t="shared" si="38"/>
        <v>195000</v>
      </c>
      <c r="AK164" s="11"/>
      <c r="AL164" s="11" t="b">
        <f t="shared" si="25"/>
        <v>1</v>
      </c>
      <c r="AM164" s="11"/>
      <c r="AN164" s="11"/>
      <c r="AO164" s="136">
        <f t="shared" si="26"/>
        <v>5000</v>
      </c>
      <c r="AQ164" s="217"/>
    </row>
    <row r="165" spans="1:43" s="196" customFormat="1" x14ac:dyDescent="0.4">
      <c r="A165" s="111">
        <f t="shared" si="22"/>
        <v>100102</v>
      </c>
      <c r="B165" s="119"/>
      <c r="C165" s="174">
        <f t="shared" si="23"/>
        <v>6</v>
      </c>
      <c r="D165" s="119"/>
      <c r="E165" s="111">
        <f t="shared" si="24"/>
        <v>100102</v>
      </c>
      <c r="F165" s="119"/>
      <c r="G165" s="111" t="s">
        <v>180</v>
      </c>
      <c r="H165" s="105"/>
      <c r="I165" s="155">
        <v>100102</v>
      </c>
      <c r="J165" s="155"/>
      <c r="K165" s="205" t="s">
        <v>215</v>
      </c>
      <c r="L165" s="217" t="s">
        <v>374</v>
      </c>
      <c r="M165" s="217"/>
      <c r="N165" s="217"/>
      <c r="O165" s="217"/>
      <c r="P165" s="217" t="s">
        <v>5</v>
      </c>
      <c r="Q165" s="217" t="s">
        <v>6</v>
      </c>
      <c r="R165" s="217" t="s">
        <v>7</v>
      </c>
      <c r="S165" s="217" t="s">
        <v>8</v>
      </c>
      <c r="T165" s="217" t="s">
        <v>9</v>
      </c>
      <c r="U165" s="11"/>
      <c r="V165" s="77"/>
      <c r="W165" s="77"/>
      <c r="X165" s="11"/>
      <c r="Y165" s="136"/>
      <c r="Z165" s="136"/>
      <c r="AA165" s="136"/>
      <c r="AB165" s="136"/>
      <c r="AC165" s="142"/>
      <c r="AD165" s="11"/>
      <c r="AE165" s="136">
        <f t="shared" si="36"/>
        <v>10</v>
      </c>
      <c r="AF165" s="11"/>
      <c r="AG165" s="136">
        <f t="shared" si="37"/>
        <v>5000</v>
      </c>
      <c r="AH165" s="11"/>
      <c r="AI165" s="11"/>
      <c r="AJ165" s="136">
        <f t="shared" si="38"/>
        <v>195000</v>
      </c>
      <c r="AK165" s="11"/>
      <c r="AL165" s="11" t="b">
        <f t="shared" si="25"/>
        <v>1</v>
      </c>
      <c r="AM165" s="11"/>
      <c r="AN165" s="11"/>
      <c r="AO165" s="136">
        <f t="shared" si="26"/>
        <v>5000</v>
      </c>
      <c r="AQ165" s="217"/>
    </row>
    <row r="166" spans="1:43" x14ac:dyDescent="0.4">
      <c r="A166" s="110">
        <f t="shared" si="22"/>
        <v>100103</v>
      </c>
      <c r="B166" s="119"/>
      <c r="C166" s="177">
        <f t="shared" si="23"/>
        <v>6</v>
      </c>
      <c r="D166" s="119"/>
      <c r="E166" s="110">
        <f t="shared" si="24"/>
        <v>100103</v>
      </c>
      <c r="F166" s="119"/>
      <c r="G166" s="110" t="s">
        <v>180</v>
      </c>
      <c r="H166" s="84"/>
      <c r="I166" s="157">
        <v>100103</v>
      </c>
      <c r="J166" s="157"/>
      <c r="K166" s="208" t="s">
        <v>211</v>
      </c>
      <c r="L166" s="220" t="s">
        <v>374</v>
      </c>
      <c r="M166" s="220"/>
      <c r="N166" s="220"/>
      <c r="O166" s="220"/>
      <c r="P166" s="220" t="s">
        <v>5</v>
      </c>
      <c r="Q166" s="220" t="s">
        <v>6</v>
      </c>
      <c r="R166" s="220" t="s">
        <v>7</v>
      </c>
      <c r="S166" s="220" t="s">
        <v>8</v>
      </c>
      <c r="T166" s="220" t="s">
        <v>9</v>
      </c>
      <c r="V166" s="74"/>
      <c r="W166" s="74"/>
      <c r="Y166" s="75"/>
      <c r="Z166" s="75"/>
      <c r="AA166" s="75"/>
      <c r="AB166" s="75"/>
      <c r="AC166" s="76"/>
      <c r="AE166" s="75">
        <f t="shared" si="36"/>
        <v>10</v>
      </c>
      <c r="AG166" s="75">
        <f t="shared" si="37"/>
        <v>5000</v>
      </c>
      <c r="AJ166" s="75">
        <f t="shared" si="38"/>
        <v>195000</v>
      </c>
      <c r="AL166" s="11" t="b">
        <f t="shared" si="25"/>
        <v>1</v>
      </c>
      <c r="AO166" s="75">
        <f t="shared" si="26"/>
        <v>5000</v>
      </c>
      <c r="AQ166" s="220"/>
    </row>
    <row r="167" spans="1:43" x14ac:dyDescent="0.4">
      <c r="A167" s="110">
        <f t="shared" si="22"/>
        <v>100104</v>
      </c>
      <c r="B167" s="119"/>
      <c r="C167" s="177">
        <f t="shared" si="23"/>
        <v>6</v>
      </c>
      <c r="D167" s="119"/>
      <c r="E167" s="110">
        <f t="shared" si="24"/>
        <v>100104</v>
      </c>
      <c r="F167" s="119"/>
      <c r="G167" s="110" t="s">
        <v>180</v>
      </c>
      <c r="H167" s="84"/>
      <c r="I167" s="157">
        <v>100104</v>
      </c>
      <c r="J167" s="157" t="s">
        <v>1</v>
      </c>
      <c r="K167" s="208" t="s">
        <v>227</v>
      </c>
      <c r="L167" s="220" t="s">
        <v>374</v>
      </c>
      <c r="M167" s="220"/>
      <c r="N167" s="220"/>
      <c r="O167" s="220"/>
      <c r="P167" s="220" t="s">
        <v>5</v>
      </c>
      <c r="Q167" s="220" t="s">
        <v>6</v>
      </c>
      <c r="R167" s="220" t="s">
        <v>7</v>
      </c>
      <c r="S167" s="220" t="s">
        <v>8</v>
      </c>
      <c r="T167" s="220" t="s">
        <v>9</v>
      </c>
      <c r="V167" s="74"/>
      <c r="W167" s="74"/>
      <c r="Y167" s="75"/>
      <c r="Z167" s="75"/>
      <c r="AA167" s="75"/>
      <c r="AB167" s="75"/>
      <c r="AC167" s="76"/>
      <c r="AE167" s="75">
        <f t="shared" si="36"/>
        <v>10</v>
      </c>
      <c r="AG167" s="75">
        <f t="shared" si="37"/>
        <v>5000</v>
      </c>
      <c r="AJ167" s="75">
        <f t="shared" si="38"/>
        <v>19500</v>
      </c>
      <c r="AL167" s="11" t="b">
        <f t="shared" si="25"/>
        <v>1</v>
      </c>
      <c r="AO167" s="75">
        <f t="shared" si="26"/>
        <v>5000</v>
      </c>
      <c r="AQ167" s="220"/>
    </row>
    <row r="168" spans="1:43" x14ac:dyDescent="0.4">
      <c r="A168" s="110">
        <f t="shared" si="22"/>
        <v>100105</v>
      </c>
      <c r="B168" s="119"/>
      <c r="C168" s="177">
        <f t="shared" si="23"/>
        <v>6</v>
      </c>
      <c r="D168" s="119"/>
      <c r="E168" s="110">
        <f t="shared" si="24"/>
        <v>100105</v>
      </c>
      <c r="F168" s="119"/>
      <c r="G168" s="110" t="s">
        <v>180</v>
      </c>
      <c r="H168" s="84"/>
      <c r="I168" s="157">
        <v>100105</v>
      </c>
      <c r="J168" s="157"/>
      <c r="K168" s="208" t="s">
        <v>209</v>
      </c>
      <c r="L168" s="220" t="s">
        <v>374</v>
      </c>
      <c r="M168" s="220"/>
      <c r="N168" s="220"/>
      <c r="O168" s="220"/>
      <c r="P168" s="220" t="s">
        <v>5</v>
      </c>
      <c r="Q168" s="220" t="s">
        <v>6</v>
      </c>
      <c r="R168" s="220" t="s">
        <v>7</v>
      </c>
      <c r="S168" s="220" t="s">
        <v>8</v>
      </c>
      <c r="T168" s="220" t="s">
        <v>9</v>
      </c>
      <c r="V168" s="74"/>
      <c r="W168" s="74"/>
      <c r="Y168" s="75"/>
      <c r="Z168" s="75"/>
      <c r="AA168" s="75"/>
      <c r="AB168" s="75"/>
      <c r="AC168" s="76"/>
      <c r="AE168" s="75">
        <f t="shared" si="36"/>
        <v>10</v>
      </c>
      <c r="AG168" s="75">
        <f t="shared" si="37"/>
        <v>5000</v>
      </c>
      <c r="AJ168" s="75">
        <f t="shared" si="38"/>
        <v>195000</v>
      </c>
      <c r="AL168" s="11" t="b">
        <f t="shared" ref="AL168:AL184" si="39">IF(AND(AG168&lt;&gt;"",AJ168&lt;&gt;""),AG168&lt;AJ168,"")</f>
        <v>1</v>
      </c>
      <c r="AO168" s="75">
        <f t="shared" si="26"/>
        <v>5000</v>
      </c>
      <c r="AQ168" s="220"/>
    </row>
    <row r="169" spans="1:43" s="195" customFormat="1" x14ac:dyDescent="0.4">
      <c r="A169" s="111">
        <f t="shared" si="22"/>
        <v>100105</v>
      </c>
      <c r="B169" s="119"/>
      <c r="C169" s="174">
        <f t="shared" si="23"/>
        <v>6</v>
      </c>
      <c r="D169" s="119"/>
      <c r="E169" s="111">
        <f t="shared" si="24"/>
        <v>100105</v>
      </c>
      <c r="F169" s="119"/>
      <c r="G169" s="111" t="s">
        <v>180</v>
      </c>
      <c r="H169" s="105"/>
      <c r="I169" s="155">
        <v>100105</v>
      </c>
      <c r="J169" s="155"/>
      <c r="K169" s="205" t="s">
        <v>216</v>
      </c>
      <c r="L169" s="217" t="s">
        <v>374</v>
      </c>
      <c r="M169" s="217"/>
      <c r="N169" s="217"/>
      <c r="O169" s="217"/>
      <c r="P169" s="217" t="s">
        <v>5</v>
      </c>
      <c r="Q169" s="217" t="s">
        <v>6</v>
      </c>
      <c r="R169" s="217" t="s">
        <v>7</v>
      </c>
      <c r="S169" s="217" t="s">
        <v>8</v>
      </c>
      <c r="T169" s="217" t="s">
        <v>9</v>
      </c>
      <c r="U169" s="11"/>
      <c r="V169" s="77"/>
      <c r="W169" s="77"/>
      <c r="X169" s="11"/>
      <c r="Y169" s="136"/>
      <c r="Z169" s="136"/>
      <c r="AA169" s="136"/>
      <c r="AB169" s="136"/>
      <c r="AC169" s="142"/>
      <c r="AD169" s="11"/>
      <c r="AE169" s="136">
        <f t="shared" si="36"/>
        <v>10</v>
      </c>
      <c r="AF169" s="11"/>
      <c r="AG169" s="136">
        <f t="shared" si="37"/>
        <v>5000</v>
      </c>
      <c r="AH169" s="11"/>
      <c r="AI169" s="11"/>
      <c r="AJ169" s="136">
        <f t="shared" si="38"/>
        <v>195000</v>
      </c>
      <c r="AK169" s="11"/>
      <c r="AL169" s="11" t="b">
        <f t="shared" si="39"/>
        <v>1</v>
      </c>
      <c r="AM169" s="11"/>
      <c r="AN169" s="11"/>
      <c r="AO169" s="136">
        <f t="shared" si="26"/>
        <v>5000</v>
      </c>
      <c r="AQ169" s="217"/>
    </row>
    <row r="170" spans="1:43" s="196" customFormat="1" x14ac:dyDescent="0.4">
      <c r="A170" s="111">
        <f t="shared" si="22"/>
        <v>100107</v>
      </c>
      <c r="B170" s="119"/>
      <c r="C170" s="174">
        <f t="shared" si="23"/>
        <v>6</v>
      </c>
      <c r="D170" s="119"/>
      <c r="E170" s="111">
        <f t="shared" si="24"/>
        <v>100107</v>
      </c>
      <c r="F170" s="119"/>
      <c r="G170" s="111" t="s">
        <v>180</v>
      </c>
      <c r="H170" s="105"/>
      <c r="I170" s="155">
        <v>100107</v>
      </c>
      <c r="J170" s="155"/>
      <c r="K170" s="205" t="s">
        <v>183</v>
      </c>
      <c r="L170" s="217" t="s">
        <v>366</v>
      </c>
      <c r="M170" s="217"/>
      <c r="N170" s="217"/>
      <c r="O170" s="217"/>
      <c r="P170" s="217" t="s">
        <v>5</v>
      </c>
      <c r="Q170" s="217" t="s">
        <v>6</v>
      </c>
      <c r="R170" s="217" t="s">
        <v>7</v>
      </c>
      <c r="S170" s="217" t="s">
        <v>8</v>
      </c>
      <c r="T170" s="217" t="s">
        <v>9</v>
      </c>
      <c r="U170" s="11"/>
      <c r="V170" s="77"/>
      <c r="W170" s="77"/>
      <c r="X170" s="11"/>
      <c r="Y170" s="136"/>
      <c r="Z170" s="136"/>
      <c r="AA170" s="136"/>
      <c r="AB170" s="136"/>
      <c r="AC170" s="142"/>
      <c r="AD170" s="11"/>
      <c r="AE170" s="136">
        <f t="shared" si="36"/>
        <v>10</v>
      </c>
      <c r="AF170" s="11"/>
      <c r="AG170" s="136">
        <f t="shared" si="37"/>
        <v>5000</v>
      </c>
      <c r="AH170" s="11"/>
      <c r="AI170" s="11"/>
      <c r="AJ170" s="136">
        <f t="shared" si="38"/>
        <v>195000</v>
      </c>
      <c r="AK170" s="11"/>
      <c r="AL170" s="11" t="b">
        <f t="shared" si="39"/>
        <v>1</v>
      </c>
      <c r="AM170" s="11"/>
      <c r="AN170" s="11"/>
      <c r="AO170" s="136">
        <f t="shared" si="26"/>
        <v>5000</v>
      </c>
      <c r="AQ170" s="217"/>
    </row>
    <row r="171" spans="1:43" x14ac:dyDescent="0.4">
      <c r="A171" s="114">
        <f t="shared" si="22"/>
        <v>100113</v>
      </c>
      <c r="B171" s="120"/>
      <c r="C171" s="172">
        <f t="shared" si="23"/>
        <v>6</v>
      </c>
      <c r="D171" s="120"/>
      <c r="E171" s="114">
        <f t="shared" si="24"/>
        <v>100113</v>
      </c>
      <c r="F171" s="120"/>
      <c r="G171" s="114" t="s">
        <v>180</v>
      </c>
      <c r="H171" s="98"/>
      <c r="I171" s="152">
        <v>100113</v>
      </c>
      <c r="J171" s="152" t="s">
        <v>1</v>
      </c>
      <c r="K171" s="203" t="s">
        <v>443</v>
      </c>
      <c r="L171" s="215" t="s">
        <v>75</v>
      </c>
      <c r="M171" s="215"/>
      <c r="N171" s="215"/>
      <c r="O171" s="215"/>
      <c r="P171" s="215" t="s">
        <v>5</v>
      </c>
      <c r="Q171" s="215" t="s">
        <v>6</v>
      </c>
      <c r="R171" s="215" t="s">
        <v>7</v>
      </c>
      <c r="S171" s="215" t="s">
        <v>8</v>
      </c>
      <c r="T171" s="215" t="s">
        <v>9</v>
      </c>
      <c r="V171" s="97"/>
      <c r="W171" s="97"/>
      <c r="Y171" s="96"/>
      <c r="Z171" s="96"/>
      <c r="AA171" s="96"/>
      <c r="AB171" s="96"/>
      <c r="AC171" s="96"/>
      <c r="AE171" s="96">
        <f t="shared" si="36"/>
        <v>10</v>
      </c>
      <c r="AG171" s="96">
        <f t="shared" si="37"/>
        <v>5000</v>
      </c>
      <c r="AJ171" s="96">
        <f t="shared" si="38"/>
        <v>19500</v>
      </c>
      <c r="AL171" s="11" t="b">
        <f t="shared" si="39"/>
        <v>1</v>
      </c>
      <c r="AO171" s="96">
        <f t="shared" si="26"/>
        <v>5000</v>
      </c>
      <c r="AQ171" s="215"/>
    </row>
    <row r="172" spans="1:43" x14ac:dyDescent="0.4">
      <c r="A172" s="114">
        <f t="shared" si="22"/>
        <v>100114</v>
      </c>
      <c r="B172" s="120"/>
      <c r="C172" s="172">
        <f t="shared" si="23"/>
        <v>6</v>
      </c>
      <c r="D172" s="120"/>
      <c r="E172" s="114">
        <f t="shared" si="24"/>
        <v>100114</v>
      </c>
      <c r="F172" s="120"/>
      <c r="G172" s="114" t="s">
        <v>180</v>
      </c>
      <c r="H172" s="98"/>
      <c r="I172" s="152">
        <v>100114</v>
      </c>
      <c r="J172" s="152" t="s">
        <v>1</v>
      </c>
      <c r="K172" s="203" t="s">
        <v>444</v>
      </c>
      <c r="L172" s="215" t="s">
        <v>75</v>
      </c>
      <c r="M172" s="215"/>
      <c r="N172" s="215"/>
      <c r="O172" s="215"/>
      <c r="P172" s="215" t="s">
        <v>5</v>
      </c>
      <c r="Q172" s="215" t="s">
        <v>6</v>
      </c>
      <c r="R172" s="215" t="s">
        <v>7</v>
      </c>
      <c r="S172" s="215" t="s">
        <v>8</v>
      </c>
      <c r="T172" s="215" t="s">
        <v>9</v>
      </c>
      <c r="V172" s="97"/>
      <c r="W172" s="97"/>
      <c r="Y172" s="96"/>
      <c r="Z172" s="96"/>
      <c r="AA172" s="96"/>
      <c r="AB172" s="96"/>
      <c r="AC172" s="96"/>
      <c r="AE172" s="96">
        <f t="shared" si="36"/>
        <v>10</v>
      </c>
      <c r="AG172" s="96">
        <f t="shared" si="37"/>
        <v>5000</v>
      </c>
      <c r="AJ172" s="96">
        <f t="shared" si="38"/>
        <v>19500</v>
      </c>
      <c r="AL172" s="11" t="b">
        <f t="shared" si="39"/>
        <v>1</v>
      </c>
      <c r="AO172" s="96">
        <f t="shared" si="26"/>
        <v>5000</v>
      </c>
      <c r="AQ172" s="215"/>
    </row>
    <row r="173" spans="1:43" x14ac:dyDescent="0.4">
      <c r="A173" s="110">
        <f t="shared" si="22"/>
        <v>100115</v>
      </c>
      <c r="B173" s="119"/>
      <c r="C173" s="177">
        <f t="shared" si="23"/>
        <v>6</v>
      </c>
      <c r="D173" s="119"/>
      <c r="E173" s="110">
        <f t="shared" si="24"/>
        <v>100115</v>
      </c>
      <c r="F173" s="119"/>
      <c r="G173" s="110" t="s">
        <v>180</v>
      </c>
      <c r="H173" s="84"/>
      <c r="I173" s="157">
        <v>100115</v>
      </c>
      <c r="J173" s="157"/>
      <c r="K173" s="208" t="s">
        <v>212</v>
      </c>
      <c r="L173" s="220" t="s">
        <v>374</v>
      </c>
      <c r="M173" s="220"/>
      <c r="N173" s="220"/>
      <c r="O173" s="220"/>
      <c r="P173" s="220" t="s">
        <v>5</v>
      </c>
      <c r="Q173" s="220" t="s">
        <v>6</v>
      </c>
      <c r="R173" s="220" t="s">
        <v>7</v>
      </c>
      <c r="S173" s="220" t="s">
        <v>8</v>
      </c>
      <c r="T173" s="220" t="s">
        <v>9</v>
      </c>
      <c r="V173" s="74"/>
      <c r="W173" s="74"/>
      <c r="Y173" s="75"/>
      <c r="Z173" s="75"/>
      <c r="AA173" s="75"/>
      <c r="AB173" s="75"/>
      <c r="AC173" s="76"/>
      <c r="AE173" s="75">
        <f t="shared" si="36"/>
        <v>10</v>
      </c>
      <c r="AG173" s="75">
        <f t="shared" si="37"/>
        <v>5000</v>
      </c>
      <c r="AJ173" s="75">
        <f t="shared" si="38"/>
        <v>195000</v>
      </c>
      <c r="AL173" s="11" t="b">
        <f t="shared" si="39"/>
        <v>1</v>
      </c>
      <c r="AO173" s="75">
        <f t="shared" si="26"/>
        <v>5000</v>
      </c>
      <c r="AQ173" s="220"/>
    </row>
    <row r="174" spans="1:43" x14ac:dyDescent="0.4">
      <c r="A174" s="110">
        <f t="shared" si="22"/>
        <v>100117</v>
      </c>
      <c r="B174" s="119"/>
      <c r="C174" s="177">
        <f t="shared" si="23"/>
        <v>6</v>
      </c>
      <c r="D174" s="119"/>
      <c r="E174" s="110">
        <f t="shared" si="24"/>
        <v>100117</v>
      </c>
      <c r="F174" s="119"/>
      <c r="G174" s="110" t="s">
        <v>180</v>
      </c>
      <c r="H174" s="84"/>
      <c r="I174" s="157">
        <v>100117</v>
      </c>
      <c r="J174" s="157"/>
      <c r="K174" s="208" t="s">
        <v>213</v>
      </c>
      <c r="L174" s="220" t="s">
        <v>374</v>
      </c>
      <c r="M174" s="220"/>
      <c r="N174" s="220"/>
      <c r="O174" s="220"/>
      <c r="P174" s="220" t="s">
        <v>5</v>
      </c>
      <c r="Q174" s="220" t="s">
        <v>6</v>
      </c>
      <c r="R174" s="220" t="s">
        <v>7</v>
      </c>
      <c r="S174" s="220" t="s">
        <v>8</v>
      </c>
      <c r="T174" s="220" t="s">
        <v>9</v>
      </c>
      <c r="V174" s="74"/>
      <c r="W174" s="74"/>
      <c r="Y174" s="75"/>
      <c r="Z174" s="75"/>
      <c r="AA174" s="75"/>
      <c r="AB174" s="75"/>
      <c r="AC174" s="76"/>
      <c r="AE174" s="75">
        <f t="shared" si="36"/>
        <v>10</v>
      </c>
      <c r="AG174" s="75">
        <f t="shared" si="37"/>
        <v>5000</v>
      </c>
      <c r="AJ174" s="75">
        <f t="shared" si="38"/>
        <v>195000</v>
      </c>
      <c r="AL174" s="11" t="b">
        <f t="shared" si="39"/>
        <v>1</v>
      </c>
      <c r="AO174" s="75">
        <f t="shared" si="26"/>
        <v>5000</v>
      </c>
      <c r="AQ174" s="220"/>
    </row>
    <row r="175" spans="1:43" x14ac:dyDescent="0.4">
      <c r="A175" s="110">
        <f t="shared" si="22"/>
        <v>100118</v>
      </c>
      <c r="B175" s="119"/>
      <c r="C175" s="177">
        <f t="shared" si="23"/>
        <v>6</v>
      </c>
      <c r="D175" s="119"/>
      <c r="E175" s="110">
        <f t="shared" si="24"/>
        <v>100118</v>
      </c>
      <c r="F175" s="119"/>
      <c r="G175" s="110" t="s">
        <v>180</v>
      </c>
      <c r="H175" s="84"/>
      <c r="I175" s="157">
        <v>100118</v>
      </c>
      <c r="J175" s="157" t="s">
        <v>1</v>
      </c>
      <c r="K175" s="208" t="s">
        <v>228</v>
      </c>
      <c r="L175" s="220" t="s">
        <v>366</v>
      </c>
      <c r="M175" s="220"/>
      <c r="N175" s="220"/>
      <c r="O175" s="220"/>
      <c r="P175" s="220" t="s">
        <v>5</v>
      </c>
      <c r="Q175" s="220" t="s">
        <v>6</v>
      </c>
      <c r="R175" s="220" t="s">
        <v>7</v>
      </c>
      <c r="S175" s="220" t="s">
        <v>8</v>
      </c>
      <c r="T175" s="220" t="s">
        <v>9</v>
      </c>
      <c r="V175" s="74"/>
      <c r="W175" s="74"/>
      <c r="Y175" s="75"/>
      <c r="Z175" s="75"/>
      <c r="AA175" s="75"/>
      <c r="AB175" s="75"/>
      <c r="AC175" s="76"/>
      <c r="AE175" s="75">
        <f t="shared" si="36"/>
        <v>10</v>
      </c>
      <c r="AG175" s="75">
        <f t="shared" si="37"/>
        <v>5000</v>
      </c>
      <c r="AJ175" s="75">
        <f t="shared" si="38"/>
        <v>19500</v>
      </c>
      <c r="AL175" s="11" t="b">
        <f t="shared" si="39"/>
        <v>1</v>
      </c>
      <c r="AO175" s="75">
        <f t="shared" si="26"/>
        <v>5000</v>
      </c>
      <c r="AQ175" s="220"/>
    </row>
    <row r="176" spans="1:43" x14ac:dyDescent="0.4">
      <c r="A176" s="110">
        <f t="shared" si="22"/>
        <v>100119</v>
      </c>
      <c r="B176" s="119"/>
      <c r="C176" s="177">
        <f t="shared" si="23"/>
        <v>6</v>
      </c>
      <c r="D176" s="119"/>
      <c r="E176" s="110">
        <f t="shared" si="24"/>
        <v>100119</v>
      </c>
      <c r="F176" s="119"/>
      <c r="G176" s="110" t="s">
        <v>180</v>
      </c>
      <c r="H176" s="84"/>
      <c r="I176" s="157">
        <v>100119</v>
      </c>
      <c r="J176" s="157"/>
      <c r="K176" s="208" t="s">
        <v>184</v>
      </c>
      <c r="L176" s="220" t="s">
        <v>366</v>
      </c>
      <c r="M176" s="220"/>
      <c r="N176" s="220"/>
      <c r="O176" s="220"/>
      <c r="P176" s="220" t="s">
        <v>5</v>
      </c>
      <c r="Q176" s="220" t="s">
        <v>6</v>
      </c>
      <c r="R176" s="220" t="s">
        <v>7</v>
      </c>
      <c r="S176" s="220" t="s">
        <v>8</v>
      </c>
      <c r="T176" s="220" t="s">
        <v>9</v>
      </c>
      <c r="V176" s="74"/>
      <c r="W176" s="74"/>
      <c r="Y176" s="75"/>
      <c r="Z176" s="75"/>
      <c r="AA176" s="75"/>
      <c r="AB176" s="75"/>
      <c r="AC176" s="76"/>
      <c r="AE176" s="75">
        <f t="shared" si="36"/>
        <v>10</v>
      </c>
      <c r="AG176" s="75">
        <f t="shared" si="37"/>
        <v>5000</v>
      </c>
      <c r="AJ176" s="75">
        <f t="shared" si="38"/>
        <v>195000</v>
      </c>
      <c r="AL176" s="11" t="b">
        <f t="shared" si="39"/>
        <v>1</v>
      </c>
      <c r="AO176" s="75">
        <f t="shared" si="26"/>
        <v>5000</v>
      </c>
      <c r="AQ176" s="220"/>
    </row>
    <row r="177" spans="1:43" x14ac:dyDescent="0.4">
      <c r="A177" s="110">
        <f t="shared" si="22"/>
        <v>100120</v>
      </c>
      <c r="B177" s="119"/>
      <c r="C177" s="177">
        <f t="shared" si="23"/>
        <v>6</v>
      </c>
      <c r="D177" s="119"/>
      <c r="E177" s="110">
        <f t="shared" si="24"/>
        <v>100120</v>
      </c>
      <c r="F177" s="119"/>
      <c r="G177" s="110" t="s">
        <v>180</v>
      </c>
      <c r="H177" s="84"/>
      <c r="I177" s="157">
        <v>100120</v>
      </c>
      <c r="J177" s="157" t="s">
        <v>1</v>
      </c>
      <c r="K177" s="208" t="s">
        <v>229</v>
      </c>
      <c r="L177" s="220" t="s">
        <v>366</v>
      </c>
      <c r="M177" s="220"/>
      <c r="N177" s="220"/>
      <c r="O177" s="220"/>
      <c r="P177" s="220" t="s">
        <v>5</v>
      </c>
      <c r="Q177" s="220" t="s">
        <v>6</v>
      </c>
      <c r="R177" s="220" t="s">
        <v>7</v>
      </c>
      <c r="S177" s="220" t="s">
        <v>8</v>
      </c>
      <c r="T177" s="220" t="s">
        <v>9</v>
      </c>
      <c r="V177" s="74"/>
      <c r="W177" s="74"/>
      <c r="Y177" s="75"/>
      <c r="Z177" s="75"/>
      <c r="AA177" s="75"/>
      <c r="AB177" s="75"/>
      <c r="AC177" s="76"/>
      <c r="AE177" s="75">
        <f t="shared" si="36"/>
        <v>10</v>
      </c>
      <c r="AG177" s="75">
        <f t="shared" si="37"/>
        <v>5000</v>
      </c>
      <c r="AJ177" s="75">
        <f t="shared" si="38"/>
        <v>19500</v>
      </c>
      <c r="AL177" s="11" t="b">
        <f t="shared" si="39"/>
        <v>1</v>
      </c>
      <c r="AO177" s="75">
        <f t="shared" si="26"/>
        <v>5000</v>
      </c>
      <c r="AQ177" s="220"/>
    </row>
    <row r="178" spans="1:43" x14ac:dyDescent="0.4">
      <c r="A178" s="110">
        <f t="shared" si="22"/>
        <v>100121</v>
      </c>
      <c r="B178" s="119"/>
      <c r="C178" s="177">
        <f t="shared" si="23"/>
        <v>6</v>
      </c>
      <c r="D178" s="119"/>
      <c r="E178" s="110">
        <f t="shared" si="24"/>
        <v>100121</v>
      </c>
      <c r="F178" s="119"/>
      <c r="G178" s="110" t="s">
        <v>180</v>
      </c>
      <c r="H178" s="84"/>
      <c r="I178" s="157">
        <v>100121</v>
      </c>
      <c r="J178" s="157"/>
      <c r="K178" s="208" t="s">
        <v>185</v>
      </c>
      <c r="L178" s="220" t="s">
        <v>366</v>
      </c>
      <c r="M178" s="220"/>
      <c r="N178" s="220"/>
      <c r="O178" s="220"/>
      <c r="P178" s="220" t="s">
        <v>5</v>
      </c>
      <c r="Q178" s="220" t="s">
        <v>6</v>
      </c>
      <c r="R178" s="220" t="s">
        <v>7</v>
      </c>
      <c r="S178" s="220" t="s">
        <v>8</v>
      </c>
      <c r="T178" s="220" t="s">
        <v>9</v>
      </c>
      <c r="V178" s="74"/>
      <c r="W178" s="74"/>
      <c r="Y178" s="75"/>
      <c r="Z178" s="75"/>
      <c r="AA178" s="75"/>
      <c r="AB178" s="75"/>
      <c r="AC178" s="76"/>
      <c r="AE178" s="75">
        <f t="shared" si="36"/>
        <v>10</v>
      </c>
      <c r="AG178" s="75">
        <f t="shared" si="37"/>
        <v>5000</v>
      </c>
      <c r="AJ178" s="75">
        <f t="shared" si="38"/>
        <v>195000</v>
      </c>
      <c r="AL178" s="11" t="b">
        <f t="shared" si="39"/>
        <v>1</v>
      </c>
      <c r="AO178" s="75">
        <f t="shared" si="26"/>
        <v>5000</v>
      </c>
      <c r="AQ178" s="220"/>
    </row>
    <row r="179" spans="1:43" x14ac:dyDescent="0.4">
      <c r="A179" s="114">
        <f t="shared" si="22"/>
        <v>100122</v>
      </c>
      <c r="B179" s="120"/>
      <c r="C179" s="172">
        <f t="shared" si="23"/>
        <v>6</v>
      </c>
      <c r="D179" s="120"/>
      <c r="E179" s="114">
        <f t="shared" si="24"/>
        <v>100122</v>
      </c>
      <c r="F179" s="120"/>
      <c r="G179" s="114" t="s">
        <v>180</v>
      </c>
      <c r="H179" s="98"/>
      <c r="I179" s="152">
        <v>100122</v>
      </c>
      <c r="J179" s="152" t="s">
        <v>1</v>
      </c>
      <c r="K179" s="203" t="s">
        <v>445</v>
      </c>
      <c r="L179" s="215" t="s">
        <v>374</v>
      </c>
      <c r="M179" s="215"/>
      <c r="N179" s="215"/>
      <c r="O179" s="215"/>
      <c r="P179" s="215" t="s">
        <v>5</v>
      </c>
      <c r="Q179" s="215" t="s">
        <v>6</v>
      </c>
      <c r="R179" s="215" t="s">
        <v>7</v>
      </c>
      <c r="S179" s="215" t="s">
        <v>8</v>
      </c>
      <c r="T179" s="215" t="s">
        <v>9</v>
      </c>
      <c r="V179" s="97"/>
      <c r="W179" s="97"/>
      <c r="Y179" s="96"/>
      <c r="Z179" s="96"/>
      <c r="AA179" s="96"/>
      <c r="AB179" s="96"/>
      <c r="AC179" s="96"/>
      <c r="AE179" s="96">
        <f t="shared" si="36"/>
        <v>10</v>
      </c>
      <c r="AG179" s="96">
        <f t="shared" si="37"/>
        <v>5000</v>
      </c>
      <c r="AJ179" s="96">
        <f t="shared" si="38"/>
        <v>19500</v>
      </c>
      <c r="AL179" s="11" t="b">
        <f t="shared" si="39"/>
        <v>1</v>
      </c>
      <c r="AO179" s="96">
        <f t="shared" si="26"/>
        <v>5000</v>
      </c>
      <c r="AQ179" s="215"/>
    </row>
    <row r="180" spans="1:43" x14ac:dyDescent="0.4">
      <c r="A180" s="114">
        <f t="shared" si="22"/>
        <v>100123</v>
      </c>
      <c r="B180" s="120"/>
      <c r="C180" s="172">
        <f t="shared" si="23"/>
        <v>6</v>
      </c>
      <c r="D180" s="120"/>
      <c r="E180" s="114">
        <f t="shared" si="24"/>
        <v>100123</v>
      </c>
      <c r="F180" s="120"/>
      <c r="G180" s="114" t="s">
        <v>180</v>
      </c>
      <c r="H180" s="98"/>
      <c r="I180" s="152">
        <v>100123</v>
      </c>
      <c r="J180" s="152"/>
      <c r="K180" s="203" t="s">
        <v>446</v>
      </c>
      <c r="L180" s="215" t="s">
        <v>374</v>
      </c>
      <c r="M180" s="215"/>
      <c r="N180" s="215"/>
      <c r="O180" s="215"/>
      <c r="P180" s="215" t="s">
        <v>5</v>
      </c>
      <c r="Q180" s="215" t="s">
        <v>6</v>
      </c>
      <c r="R180" s="215" t="s">
        <v>7</v>
      </c>
      <c r="S180" s="215" t="s">
        <v>8</v>
      </c>
      <c r="T180" s="215" t="s">
        <v>9</v>
      </c>
      <c r="V180" s="97"/>
      <c r="W180" s="97"/>
      <c r="Y180" s="96"/>
      <c r="Z180" s="96"/>
      <c r="AA180" s="96"/>
      <c r="AB180" s="96"/>
      <c r="AC180" s="96"/>
      <c r="AE180" s="96">
        <f t="shared" si="36"/>
        <v>10</v>
      </c>
      <c r="AG180" s="96">
        <f t="shared" si="37"/>
        <v>5000</v>
      </c>
      <c r="AJ180" s="96">
        <f t="shared" si="38"/>
        <v>195000</v>
      </c>
      <c r="AL180" s="11" t="b">
        <f t="shared" si="39"/>
        <v>1</v>
      </c>
      <c r="AO180" s="96">
        <f t="shared" si="26"/>
        <v>5000</v>
      </c>
      <c r="AQ180" s="215"/>
    </row>
    <row r="181" spans="1:43" s="196" customFormat="1" x14ac:dyDescent="0.4">
      <c r="A181" s="125">
        <f t="shared" si="22"/>
        <v>100124</v>
      </c>
      <c r="B181" s="120"/>
      <c r="C181" s="176">
        <f t="shared" si="23"/>
        <v>6</v>
      </c>
      <c r="D181" s="120"/>
      <c r="E181" s="125">
        <f t="shared" si="24"/>
        <v>100124</v>
      </c>
      <c r="F181" s="120"/>
      <c r="G181" s="125" t="s">
        <v>180</v>
      </c>
      <c r="H181" s="130"/>
      <c r="I181" s="127">
        <v>100124</v>
      </c>
      <c r="J181" s="127"/>
      <c r="K181" s="207" t="s">
        <v>447</v>
      </c>
      <c r="L181" s="219" t="s">
        <v>374</v>
      </c>
      <c r="M181" s="219"/>
      <c r="N181" s="219"/>
      <c r="O181" s="219"/>
      <c r="P181" s="219" t="s">
        <v>5</v>
      </c>
      <c r="Q181" s="219" t="s">
        <v>6</v>
      </c>
      <c r="R181" s="219" t="s">
        <v>7</v>
      </c>
      <c r="S181" s="219" t="s">
        <v>8</v>
      </c>
      <c r="T181" s="219" t="s">
        <v>9</v>
      </c>
      <c r="U181" s="11"/>
      <c r="V181" s="133"/>
      <c r="W181" s="133"/>
      <c r="X181" s="11"/>
      <c r="Y181" s="137"/>
      <c r="Z181" s="137"/>
      <c r="AA181" s="137"/>
      <c r="AB181" s="137"/>
      <c r="AC181" s="137"/>
      <c r="AD181" s="11"/>
      <c r="AE181" s="137">
        <f t="shared" si="36"/>
        <v>10</v>
      </c>
      <c r="AF181" s="11"/>
      <c r="AG181" s="137">
        <f t="shared" si="37"/>
        <v>5000</v>
      </c>
      <c r="AH181" s="11"/>
      <c r="AI181" s="11"/>
      <c r="AJ181" s="137">
        <f t="shared" si="38"/>
        <v>195000</v>
      </c>
      <c r="AK181" s="11"/>
      <c r="AL181" s="11" t="b">
        <f t="shared" si="39"/>
        <v>1</v>
      </c>
      <c r="AM181" s="11"/>
      <c r="AN181" s="11"/>
      <c r="AO181" s="137">
        <f t="shared" si="26"/>
        <v>5000</v>
      </c>
      <c r="AQ181" s="219"/>
    </row>
    <row r="182" spans="1:43" x14ac:dyDescent="0.4">
      <c r="A182" s="110">
        <f t="shared" si="22"/>
        <v>100125</v>
      </c>
      <c r="B182" s="119"/>
      <c r="C182" s="177">
        <f t="shared" si="23"/>
        <v>6</v>
      </c>
      <c r="D182" s="119"/>
      <c r="E182" s="110">
        <f t="shared" si="24"/>
        <v>100125</v>
      </c>
      <c r="F182" s="119"/>
      <c r="G182" s="110" t="s">
        <v>180</v>
      </c>
      <c r="H182" s="84"/>
      <c r="I182" s="157">
        <v>100125</v>
      </c>
      <c r="J182" s="157"/>
      <c r="K182" s="208" t="s">
        <v>186</v>
      </c>
      <c r="L182" s="220" t="s">
        <v>366</v>
      </c>
      <c r="M182" s="220"/>
      <c r="N182" s="220"/>
      <c r="O182" s="220"/>
      <c r="P182" s="220" t="s">
        <v>5</v>
      </c>
      <c r="Q182" s="220" t="s">
        <v>6</v>
      </c>
      <c r="R182" s="220" t="s">
        <v>7</v>
      </c>
      <c r="S182" s="220" t="s">
        <v>8</v>
      </c>
      <c r="T182" s="220" t="s">
        <v>9</v>
      </c>
      <c r="V182" s="74"/>
      <c r="W182" s="74"/>
      <c r="Y182" s="75"/>
      <c r="Z182" s="75"/>
      <c r="AA182" s="75"/>
      <c r="AB182" s="75"/>
      <c r="AC182" s="76"/>
      <c r="AE182" s="75">
        <f t="shared" si="36"/>
        <v>10</v>
      </c>
      <c r="AG182" s="75">
        <f t="shared" si="37"/>
        <v>5000</v>
      </c>
      <c r="AJ182" s="75">
        <f t="shared" si="38"/>
        <v>195000</v>
      </c>
      <c r="AL182" s="11" t="b">
        <f t="shared" si="39"/>
        <v>1</v>
      </c>
      <c r="AO182" s="75">
        <f t="shared" si="26"/>
        <v>5000</v>
      </c>
      <c r="AQ182" s="220"/>
    </row>
    <row r="183" spans="1:43" x14ac:dyDescent="0.4">
      <c r="A183" s="110">
        <f t="shared" si="22"/>
        <v>100126</v>
      </c>
      <c r="B183" s="119"/>
      <c r="C183" s="177">
        <f t="shared" si="23"/>
        <v>6</v>
      </c>
      <c r="D183" s="119"/>
      <c r="E183" s="110">
        <f t="shared" si="24"/>
        <v>100126</v>
      </c>
      <c r="F183" s="119"/>
      <c r="G183" s="110" t="s">
        <v>180</v>
      </c>
      <c r="H183" s="84"/>
      <c r="I183" s="157">
        <v>100126</v>
      </c>
      <c r="J183" s="157"/>
      <c r="K183" s="208" t="s">
        <v>187</v>
      </c>
      <c r="L183" s="220" t="s">
        <v>366</v>
      </c>
      <c r="M183" s="220"/>
      <c r="N183" s="220"/>
      <c r="O183" s="220"/>
      <c r="P183" s="220" t="s">
        <v>5</v>
      </c>
      <c r="Q183" s="220" t="s">
        <v>6</v>
      </c>
      <c r="R183" s="220" t="s">
        <v>7</v>
      </c>
      <c r="S183" s="220" t="s">
        <v>8</v>
      </c>
      <c r="T183" s="220" t="s">
        <v>9</v>
      </c>
      <c r="V183" s="74"/>
      <c r="W183" s="74"/>
      <c r="Y183" s="75"/>
      <c r="Z183" s="75"/>
      <c r="AA183" s="75"/>
      <c r="AB183" s="75"/>
      <c r="AC183" s="76"/>
      <c r="AE183" s="75">
        <f t="shared" si="36"/>
        <v>10</v>
      </c>
      <c r="AG183" s="75">
        <f t="shared" si="37"/>
        <v>5000</v>
      </c>
      <c r="AJ183" s="75">
        <f t="shared" si="38"/>
        <v>195000</v>
      </c>
      <c r="AL183" s="11" t="b">
        <f t="shared" si="39"/>
        <v>1</v>
      </c>
      <c r="AO183" s="75">
        <f t="shared" si="26"/>
        <v>5000</v>
      </c>
      <c r="AQ183" s="220"/>
    </row>
    <row r="184" spans="1:43" s="195" customFormat="1" x14ac:dyDescent="0.4">
      <c r="A184" s="111">
        <f t="shared" si="22"/>
        <v>100199</v>
      </c>
      <c r="B184" s="119"/>
      <c r="C184" s="174">
        <f t="shared" si="23"/>
        <v>6</v>
      </c>
      <c r="D184" s="119"/>
      <c r="E184" s="111">
        <f t="shared" si="24"/>
        <v>100199</v>
      </c>
      <c r="F184" s="119"/>
      <c r="G184" s="111" t="s">
        <v>180</v>
      </c>
      <c r="H184" s="105"/>
      <c r="I184" s="155">
        <v>100199</v>
      </c>
      <c r="J184" s="155"/>
      <c r="K184" s="205" t="s">
        <v>188</v>
      </c>
      <c r="L184" s="217" t="s">
        <v>366</v>
      </c>
      <c r="M184" s="217"/>
      <c r="N184" s="217"/>
      <c r="O184" s="217"/>
      <c r="P184" s="217" t="s">
        <v>5</v>
      </c>
      <c r="Q184" s="217" t="s">
        <v>6</v>
      </c>
      <c r="R184" s="217" t="s">
        <v>7</v>
      </c>
      <c r="S184" s="217" t="s">
        <v>8</v>
      </c>
      <c r="T184" s="217" t="s">
        <v>9</v>
      </c>
      <c r="U184" s="11"/>
      <c r="V184" s="77"/>
      <c r="W184" s="77"/>
      <c r="X184" s="11"/>
      <c r="Y184" s="136"/>
      <c r="Z184" s="136"/>
      <c r="AA184" s="136"/>
      <c r="AB184" s="136"/>
      <c r="AC184" s="142"/>
      <c r="AD184" s="11"/>
      <c r="AE184" s="136">
        <f t="shared" si="36"/>
        <v>10</v>
      </c>
      <c r="AF184" s="11"/>
      <c r="AG184" s="136">
        <f t="shared" si="37"/>
        <v>5000</v>
      </c>
      <c r="AH184" s="11"/>
      <c r="AI184" s="11"/>
      <c r="AJ184" s="136">
        <f t="shared" si="38"/>
        <v>195000</v>
      </c>
      <c r="AK184" s="11"/>
      <c r="AL184" s="11" t="b">
        <f t="shared" si="39"/>
        <v>1</v>
      </c>
      <c r="AM184" s="11"/>
      <c r="AN184" s="11"/>
      <c r="AO184" s="136">
        <f t="shared" si="26"/>
        <v>5000</v>
      </c>
      <c r="AQ184" s="217"/>
    </row>
    <row r="185" spans="1:43" s="196" customFormat="1" x14ac:dyDescent="0.4">
      <c r="A185" s="108">
        <f t="shared" si="22"/>
        <v>1002</v>
      </c>
      <c r="B185" s="117"/>
      <c r="C185" s="171">
        <f t="shared" si="23"/>
        <v>4</v>
      </c>
      <c r="D185" s="117"/>
      <c r="E185" s="108">
        <f t="shared" si="24"/>
        <v>100200</v>
      </c>
      <c r="F185" s="117"/>
      <c r="G185" s="108"/>
      <c r="H185" s="64"/>
      <c r="I185" s="108">
        <v>1002</v>
      </c>
      <c r="J185" s="108"/>
      <c r="K185" s="64" t="s">
        <v>359</v>
      </c>
      <c r="L185" s="223"/>
      <c r="M185" s="223"/>
      <c r="N185" s="223"/>
      <c r="O185" s="223"/>
      <c r="P185" s="223"/>
      <c r="Q185" s="223"/>
      <c r="R185" s="223"/>
      <c r="S185" s="223"/>
      <c r="T185" s="223"/>
      <c r="V185" s="65"/>
      <c r="W185" s="65"/>
      <c r="Y185" s="66"/>
      <c r="Z185" s="66"/>
      <c r="AA185" s="66"/>
      <c r="AB185" s="66"/>
      <c r="AC185" s="67"/>
      <c r="AE185" s="66"/>
      <c r="AG185" s="66"/>
      <c r="AJ185" s="66"/>
      <c r="AL185" s="11"/>
      <c r="AO185" s="66"/>
      <c r="AQ185" s="223"/>
    </row>
    <row r="186" spans="1:43" x14ac:dyDescent="0.4">
      <c r="A186" s="114">
        <f t="shared" si="22"/>
        <v>100201</v>
      </c>
      <c r="B186" s="120"/>
      <c r="C186" s="172">
        <f t="shared" si="23"/>
        <v>6</v>
      </c>
      <c r="D186" s="120"/>
      <c r="E186" s="114">
        <f t="shared" si="24"/>
        <v>100201</v>
      </c>
      <c r="F186" s="120"/>
      <c r="G186" s="114" t="s">
        <v>180</v>
      </c>
      <c r="H186" s="98"/>
      <c r="I186" s="152">
        <v>100201</v>
      </c>
      <c r="J186" s="152"/>
      <c r="K186" s="203" t="s">
        <v>448</v>
      </c>
      <c r="L186" s="215" t="s">
        <v>560</v>
      </c>
      <c r="M186" s="215"/>
      <c r="N186" s="215"/>
      <c r="O186" s="215"/>
      <c r="P186" s="215" t="s">
        <v>5</v>
      </c>
      <c r="Q186" s="215" t="s">
        <v>6</v>
      </c>
      <c r="R186" s="215" t="s">
        <v>7</v>
      </c>
      <c r="S186" s="215" t="s">
        <v>8</v>
      </c>
      <c r="T186" s="215" t="s">
        <v>9</v>
      </c>
      <c r="V186" s="97"/>
      <c r="W186" s="97"/>
      <c r="Y186" s="96"/>
      <c r="Z186" s="96"/>
      <c r="AA186" s="96"/>
      <c r="AB186" s="96"/>
      <c r="AC186" s="96"/>
      <c r="AE186" s="96">
        <f>IF((MAXA(Y186,Z186,AA186,AB186,AC186))/1000&lt;10,10,(MAXA(Y186,Z186,AA186,AB186,AC186)/1000))</f>
        <v>10</v>
      </c>
      <c r="AG186" s="96">
        <f>IF(MROUND(AE186+(AE186/100*AG$4),AH$4)&lt;&gt;0,MROUND(AE186+(AE186/100*AG$4),AH$4),5000)</f>
        <v>5000</v>
      </c>
      <c r="AJ186" s="96">
        <f>IF(J186&lt;&gt;"P",195000,19500)</f>
        <v>195000</v>
      </c>
      <c r="AL186" s="11" t="b">
        <f>IF(AND(AG186&lt;&gt;"",AJ186&lt;&gt;""),AG186&lt;AJ186,"")</f>
        <v>1</v>
      </c>
      <c r="AO186" s="96">
        <f t="shared" si="26"/>
        <v>5000</v>
      </c>
      <c r="AQ186" s="215"/>
    </row>
    <row r="187" spans="1:43" x14ac:dyDescent="0.4">
      <c r="A187" s="114">
        <f t="shared" si="22"/>
        <v>100202</v>
      </c>
      <c r="B187" s="120"/>
      <c r="C187" s="172">
        <f t="shared" si="23"/>
        <v>6</v>
      </c>
      <c r="D187" s="120"/>
      <c r="E187" s="114">
        <f t="shared" si="24"/>
        <v>100202</v>
      </c>
      <c r="F187" s="120"/>
      <c r="G187" s="114" t="s">
        <v>180</v>
      </c>
      <c r="H187" s="98"/>
      <c r="I187" s="152">
        <v>100202</v>
      </c>
      <c r="J187" s="152"/>
      <c r="K187" s="203" t="s">
        <v>449</v>
      </c>
      <c r="L187" s="215" t="s">
        <v>560</v>
      </c>
      <c r="M187" s="215"/>
      <c r="N187" s="215"/>
      <c r="O187" s="215"/>
      <c r="P187" s="215" t="s">
        <v>5</v>
      </c>
      <c r="Q187" s="215" t="s">
        <v>6</v>
      </c>
      <c r="R187" s="215" t="s">
        <v>7</v>
      </c>
      <c r="S187" s="215" t="s">
        <v>8</v>
      </c>
      <c r="T187" s="215" t="s">
        <v>9</v>
      </c>
      <c r="V187" s="97"/>
      <c r="W187" s="97"/>
      <c r="Y187" s="96"/>
      <c r="Z187" s="96"/>
      <c r="AA187" s="96"/>
      <c r="AB187" s="96"/>
      <c r="AC187" s="96"/>
      <c r="AE187" s="96">
        <f>IF((MAXA(Y187,Z187,AA187,AB187,AC187))/1000&lt;10,10,(MAXA(Y187,Z187,AA187,AB187,AC187)/1000))</f>
        <v>10</v>
      </c>
      <c r="AG187" s="96">
        <f>IF(MROUND(AE187+(AE187/100*AG$4),AH$4)&lt;&gt;0,MROUND(AE187+(AE187/100*AG$4),AH$4),5000)</f>
        <v>5000</v>
      </c>
      <c r="AJ187" s="96">
        <f>IF(J187&lt;&gt;"P",195000,19500)</f>
        <v>195000</v>
      </c>
      <c r="AL187" s="11" t="b">
        <f>IF(AND(AG187&lt;&gt;"",AJ187&lt;&gt;""),AG187&lt;AJ187,"")</f>
        <v>1</v>
      </c>
      <c r="AO187" s="96">
        <f t="shared" si="26"/>
        <v>5000</v>
      </c>
      <c r="AQ187" s="215"/>
    </row>
    <row r="188" spans="1:43" x14ac:dyDescent="0.4">
      <c r="A188" s="110">
        <f t="shared" si="22"/>
        <v>100214</v>
      </c>
      <c r="B188" s="119"/>
      <c r="C188" s="177">
        <f t="shared" si="23"/>
        <v>6</v>
      </c>
      <c r="D188" s="119"/>
      <c r="E188" s="110">
        <f t="shared" si="24"/>
        <v>100214</v>
      </c>
      <c r="F188" s="119"/>
      <c r="G188" s="110" t="s">
        <v>180</v>
      </c>
      <c r="H188" s="84"/>
      <c r="I188" s="157">
        <v>100214</v>
      </c>
      <c r="J188" s="157"/>
      <c r="K188" s="208" t="s">
        <v>360</v>
      </c>
      <c r="L188" s="220" t="s">
        <v>370</v>
      </c>
      <c r="M188" s="220"/>
      <c r="N188" s="220"/>
      <c r="O188" s="220"/>
      <c r="P188" s="220" t="s">
        <v>5</v>
      </c>
      <c r="Q188" s="220" t="s">
        <v>6</v>
      </c>
      <c r="R188" s="220" t="s">
        <v>7</v>
      </c>
      <c r="S188" s="220" t="s">
        <v>8</v>
      </c>
      <c r="T188" s="220" t="s">
        <v>9</v>
      </c>
      <c r="V188" s="74"/>
      <c r="W188" s="74"/>
      <c r="Y188" s="75"/>
      <c r="Z188" s="75"/>
      <c r="AA188" s="75"/>
      <c r="AB188" s="75"/>
      <c r="AC188" s="76"/>
      <c r="AE188" s="75">
        <f>IF((MAXA(Y188,Z188,AA188,AB188,AC188))/1000&lt;10,10,(MAXA(Y188,Z188,AA188,AB188,AC188)/1000))</f>
        <v>10</v>
      </c>
      <c r="AG188" s="75">
        <f>IF(MROUND(AE188+(AE188/100*AG$4),AH$4)&lt;&gt;0,MROUND(AE188+(AE188/100*AG$4),AH$4),5000)</f>
        <v>5000</v>
      </c>
      <c r="AJ188" s="75">
        <f>IF(J188&lt;&gt;"P",195000,19500)</f>
        <v>195000</v>
      </c>
      <c r="AO188" s="75">
        <f t="shared" si="26"/>
        <v>5000</v>
      </c>
      <c r="AQ188" s="220"/>
    </row>
    <row r="189" spans="1:43" x14ac:dyDescent="0.4">
      <c r="A189" s="114">
        <f t="shared" si="22"/>
        <v>100215</v>
      </c>
      <c r="B189" s="120"/>
      <c r="C189" s="172">
        <f t="shared" si="23"/>
        <v>6</v>
      </c>
      <c r="D189" s="120"/>
      <c r="E189" s="114">
        <f t="shared" si="24"/>
        <v>100215</v>
      </c>
      <c r="F189" s="120"/>
      <c r="G189" s="114" t="s">
        <v>180</v>
      </c>
      <c r="H189" s="98"/>
      <c r="I189" s="152">
        <v>100215</v>
      </c>
      <c r="J189" s="152"/>
      <c r="K189" s="203" t="s">
        <v>450</v>
      </c>
      <c r="L189" s="215" t="s">
        <v>366</v>
      </c>
      <c r="M189" s="215"/>
      <c r="N189" s="215"/>
      <c r="O189" s="215"/>
      <c r="P189" s="215" t="s">
        <v>5</v>
      </c>
      <c r="Q189" s="215" t="s">
        <v>6</v>
      </c>
      <c r="R189" s="215" t="s">
        <v>7</v>
      </c>
      <c r="S189" s="215" t="s">
        <v>8</v>
      </c>
      <c r="T189" s="215" t="s">
        <v>9</v>
      </c>
      <c r="V189" s="97"/>
      <c r="W189" s="97"/>
      <c r="Y189" s="96"/>
      <c r="Z189" s="96"/>
      <c r="AA189" s="96"/>
      <c r="AB189" s="96"/>
      <c r="AC189" s="96"/>
      <c r="AE189" s="96">
        <f>IF((MAXA(Y189,Z189,AA189,AB189,AC189))/1000&lt;10,10,(MAXA(Y189,Z189,AA189,AB189,AC189)/1000))</f>
        <v>10</v>
      </c>
      <c r="AG189" s="96">
        <f>IF(MROUND(AE189+(AE189/100*AG$4),AH$4)&lt;&gt;0,MROUND(AE189+(AE189/100*AG$4),AH$4),5000)</f>
        <v>5000</v>
      </c>
      <c r="AJ189" s="96">
        <f>IF(J189&lt;&gt;"P",195000,19500)</f>
        <v>195000</v>
      </c>
      <c r="AL189" s="11" t="b">
        <f>IF(AND(AG189&lt;&gt;"",AJ189&lt;&gt;""),AG189&lt;AJ189,"")</f>
        <v>1</v>
      </c>
      <c r="AO189" s="96">
        <f t="shared" si="26"/>
        <v>5000</v>
      </c>
      <c r="AQ189" s="215"/>
    </row>
    <row r="190" spans="1:43" x14ac:dyDescent="0.4">
      <c r="A190" s="110">
        <f t="shared" si="22"/>
        <v>100299</v>
      </c>
      <c r="B190" s="119"/>
      <c r="C190" s="177">
        <f t="shared" si="23"/>
        <v>6</v>
      </c>
      <c r="D190" s="119"/>
      <c r="E190" s="110">
        <f t="shared" si="24"/>
        <v>100299</v>
      </c>
      <c r="F190" s="119"/>
      <c r="G190" s="110" t="s">
        <v>180</v>
      </c>
      <c r="H190" s="84"/>
      <c r="I190" s="157">
        <v>100299</v>
      </c>
      <c r="J190" s="157"/>
      <c r="K190" s="208" t="s">
        <v>361</v>
      </c>
      <c r="L190" s="220" t="s">
        <v>366</v>
      </c>
      <c r="M190" s="220"/>
      <c r="N190" s="220"/>
      <c r="O190" s="220"/>
      <c r="P190" s="220" t="s">
        <v>5</v>
      </c>
      <c r="Q190" s="220" t="s">
        <v>6</v>
      </c>
      <c r="R190" s="220" t="s">
        <v>7</v>
      </c>
      <c r="S190" s="220" t="s">
        <v>8</v>
      </c>
      <c r="T190" s="220" t="s">
        <v>9</v>
      </c>
      <c r="V190" s="74"/>
      <c r="W190" s="74"/>
      <c r="Y190" s="75"/>
      <c r="Z190" s="75"/>
      <c r="AA190" s="75"/>
      <c r="AB190" s="75"/>
      <c r="AC190" s="76"/>
      <c r="AE190" s="75">
        <f>IF((MAXA(Y190,Z190,AA190,AB190,AC190))/1000&lt;10,10,(MAXA(Y190,Z190,AA190,AB190,AC190)/1000))</f>
        <v>10</v>
      </c>
      <c r="AG190" s="75">
        <f>IF(MROUND(AE190+(AE190/100*AG$4),AH$4)&lt;&gt;0,MROUND(AE190+(AE190/100*AG$4),AH$4),5000)</f>
        <v>5000</v>
      </c>
      <c r="AJ190" s="75">
        <f>IF(J190&lt;&gt;"P",195000,19500)</f>
        <v>195000</v>
      </c>
      <c r="AO190" s="75">
        <f t="shared" si="26"/>
        <v>5000</v>
      </c>
      <c r="AQ190" s="220"/>
    </row>
    <row r="191" spans="1:43" x14ac:dyDescent="0.4">
      <c r="A191" s="124">
        <f t="shared" si="22"/>
        <v>1003</v>
      </c>
      <c r="B191" s="117"/>
      <c r="C191" s="175">
        <f t="shared" si="23"/>
        <v>4</v>
      </c>
      <c r="D191" s="117"/>
      <c r="E191" s="124">
        <f t="shared" si="24"/>
        <v>100300</v>
      </c>
      <c r="F191" s="117"/>
      <c r="G191" s="124"/>
      <c r="H191" s="160"/>
      <c r="I191" s="108">
        <v>1003</v>
      </c>
      <c r="J191" s="108"/>
      <c r="K191" s="64" t="s">
        <v>308</v>
      </c>
      <c r="L191" s="223"/>
      <c r="M191" s="223"/>
      <c r="N191" s="223"/>
      <c r="O191" s="223"/>
      <c r="P191" s="223"/>
      <c r="Q191" s="223"/>
      <c r="R191" s="223"/>
      <c r="S191" s="223"/>
      <c r="T191" s="223"/>
      <c r="U191" s="196"/>
      <c r="V191" s="128"/>
      <c r="W191" s="128"/>
      <c r="X191" s="196"/>
      <c r="Y191" s="135"/>
      <c r="Z191" s="135"/>
      <c r="AA191" s="135"/>
      <c r="AB191" s="135"/>
      <c r="AC191" s="141"/>
      <c r="AD191" s="196"/>
      <c r="AE191" s="135"/>
      <c r="AF191" s="196"/>
      <c r="AG191" s="135"/>
      <c r="AH191" s="196"/>
      <c r="AI191" s="196"/>
      <c r="AJ191" s="135"/>
      <c r="AK191" s="196"/>
      <c r="AL191" s="11" t="str">
        <f>IF(AND(AG191&lt;&gt;"",AJ191&lt;&gt;""),AG191&lt;AJ191,"")</f>
        <v/>
      </c>
      <c r="AM191" s="196"/>
      <c r="AN191" s="196"/>
      <c r="AO191" s="135"/>
      <c r="AQ191" s="223"/>
    </row>
    <row r="192" spans="1:43" x14ac:dyDescent="0.4">
      <c r="A192" s="109">
        <f t="shared" si="22"/>
        <v>100302</v>
      </c>
      <c r="B192" s="118"/>
      <c r="C192" s="173">
        <f t="shared" si="23"/>
        <v>6</v>
      </c>
      <c r="D192" s="118"/>
      <c r="E192" s="109">
        <f t="shared" si="24"/>
        <v>100302</v>
      </c>
      <c r="F192" s="118"/>
      <c r="G192" s="109"/>
      <c r="H192" s="69"/>
      <c r="I192" s="154">
        <v>100302</v>
      </c>
      <c r="J192" s="154"/>
      <c r="K192" s="204" t="s">
        <v>16</v>
      </c>
      <c r="L192" s="216" t="s">
        <v>74</v>
      </c>
      <c r="M192" s="216"/>
      <c r="N192" s="216"/>
      <c r="O192" s="216"/>
      <c r="P192" s="216" t="s">
        <v>5</v>
      </c>
      <c r="Q192" s="216" t="s">
        <v>6</v>
      </c>
      <c r="R192" s="216" t="s">
        <v>7</v>
      </c>
      <c r="S192" s="216" t="s">
        <v>8</v>
      </c>
      <c r="T192" s="216" t="s">
        <v>9</v>
      </c>
      <c r="V192" s="68"/>
      <c r="W192" s="68"/>
      <c r="Y192" s="72"/>
      <c r="Z192" s="72"/>
      <c r="AA192" s="72"/>
      <c r="AB192" s="72"/>
      <c r="AC192" s="73">
        <v>1</v>
      </c>
      <c r="AE192" s="72">
        <f t="shared" ref="AE192:AE197" si="40">IF((MAXA(Y192,Z192,AA192,AB192,AC192))/1000&lt;10,10,(MAXA(Y192,Z192,AA192,AB192,AC192)/1000))</f>
        <v>10</v>
      </c>
      <c r="AG192" s="72">
        <f t="shared" ref="AG192:AG197" si="41">IF(MROUND(AE192+(AE192/100*AG$4),AH$4)&lt;&gt;0,MROUND(AE192+(AE192/100*AG$4),AH$4),5000)</f>
        <v>5000</v>
      </c>
      <c r="AJ192" s="72">
        <f t="shared" ref="AJ192:AJ197" si="42">IF(J192&lt;&gt;"P",195000,19500)</f>
        <v>195000</v>
      </c>
      <c r="AL192" s="11" t="b">
        <f>IF(AND(AG192&lt;&gt;"",AJ192&lt;&gt;""),AG192&lt;AJ192,"")</f>
        <v>1</v>
      </c>
      <c r="AO192" s="72">
        <f t="shared" si="26"/>
        <v>5000</v>
      </c>
      <c r="AQ192" s="216"/>
    </row>
    <row r="193" spans="1:43" x14ac:dyDescent="0.4">
      <c r="A193" s="110">
        <f t="shared" si="22"/>
        <v>100305</v>
      </c>
      <c r="B193" s="119"/>
      <c r="C193" s="177">
        <f t="shared" si="23"/>
        <v>6</v>
      </c>
      <c r="D193" s="119"/>
      <c r="E193" s="110">
        <f t="shared" si="24"/>
        <v>100305</v>
      </c>
      <c r="F193" s="119"/>
      <c r="G193" s="110" t="s">
        <v>180</v>
      </c>
      <c r="H193" s="84"/>
      <c r="I193" s="157">
        <v>100305</v>
      </c>
      <c r="J193" s="157"/>
      <c r="K193" s="208" t="s">
        <v>163</v>
      </c>
      <c r="L193" s="220" t="s">
        <v>75</v>
      </c>
      <c r="M193" s="220"/>
      <c r="N193" s="220"/>
      <c r="O193" s="220"/>
      <c r="P193" s="220" t="s">
        <v>5</v>
      </c>
      <c r="Q193" s="220" t="s">
        <v>6</v>
      </c>
      <c r="R193" s="220" t="s">
        <v>7</v>
      </c>
      <c r="S193" s="220" t="s">
        <v>8</v>
      </c>
      <c r="T193" s="220" t="s">
        <v>9</v>
      </c>
      <c r="V193" s="74"/>
      <c r="W193" s="74"/>
      <c r="Y193" s="75"/>
      <c r="Z193" s="75"/>
      <c r="AA193" s="75"/>
      <c r="AB193" s="75"/>
      <c r="AC193" s="76"/>
      <c r="AE193" s="75">
        <f t="shared" si="40"/>
        <v>10</v>
      </c>
      <c r="AG193" s="75">
        <f t="shared" si="41"/>
        <v>5000</v>
      </c>
      <c r="AJ193" s="75">
        <f t="shared" si="42"/>
        <v>195000</v>
      </c>
      <c r="AO193" s="75">
        <f t="shared" si="26"/>
        <v>5000</v>
      </c>
      <c r="AQ193" s="220"/>
    </row>
    <row r="194" spans="1:43" x14ac:dyDescent="0.4">
      <c r="A194" s="114">
        <f t="shared" si="22"/>
        <v>100316</v>
      </c>
      <c r="B194" s="120"/>
      <c r="C194" s="172">
        <f t="shared" si="23"/>
        <v>6</v>
      </c>
      <c r="D194" s="120"/>
      <c r="E194" s="114">
        <f t="shared" si="24"/>
        <v>100316</v>
      </c>
      <c r="F194" s="120"/>
      <c r="G194" s="114" t="s">
        <v>180</v>
      </c>
      <c r="H194" s="98"/>
      <c r="I194" s="152">
        <v>100316</v>
      </c>
      <c r="J194" s="152"/>
      <c r="K194" s="203" t="s">
        <v>451</v>
      </c>
      <c r="L194" s="215" t="s">
        <v>75</v>
      </c>
      <c r="M194" s="215"/>
      <c r="N194" s="215"/>
      <c r="O194" s="215"/>
      <c r="P194" s="215" t="s">
        <v>5</v>
      </c>
      <c r="Q194" s="215" t="s">
        <v>6</v>
      </c>
      <c r="R194" s="215" t="s">
        <v>7</v>
      </c>
      <c r="S194" s="215" t="s">
        <v>8</v>
      </c>
      <c r="T194" s="215" t="s">
        <v>9</v>
      </c>
      <c r="V194" s="97"/>
      <c r="W194" s="97"/>
      <c r="Y194" s="96"/>
      <c r="Z194" s="96"/>
      <c r="AA194" s="96"/>
      <c r="AB194" s="96"/>
      <c r="AC194" s="96"/>
      <c r="AE194" s="96">
        <f t="shared" si="40"/>
        <v>10</v>
      </c>
      <c r="AG194" s="96">
        <f t="shared" si="41"/>
        <v>5000</v>
      </c>
      <c r="AJ194" s="96">
        <f t="shared" si="42"/>
        <v>195000</v>
      </c>
      <c r="AL194" s="11" t="b">
        <f t="shared" ref="AL194:AL210" si="43">IF(AND(AG194&lt;&gt;"",AJ194&lt;&gt;""),AG194&lt;AJ194,"")</f>
        <v>1</v>
      </c>
      <c r="AO194" s="96">
        <f t="shared" si="26"/>
        <v>5000</v>
      </c>
      <c r="AQ194" s="215"/>
    </row>
    <row r="195" spans="1:43" x14ac:dyDescent="0.4">
      <c r="A195" s="114">
        <f t="shared" si="22"/>
        <v>100322</v>
      </c>
      <c r="B195" s="120"/>
      <c r="C195" s="172">
        <f t="shared" si="23"/>
        <v>6</v>
      </c>
      <c r="D195" s="120"/>
      <c r="E195" s="114">
        <f t="shared" si="24"/>
        <v>100322</v>
      </c>
      <c r="F195" s="120"/>
      <c r="G195" s="114" t="s">
        <v>180</v>
      </c>
      <c r="H195" s="98"/>
      <c r="I195" s="152">
        <v>100322</v>
      </c>
      <c r="J195" s="152"/>
      <c r="K195" s="203" t="s">
        <v>452</v>
      </c>
      <c r="L195" s="215" t="s">
        <v>374</v>
      </c>
      <c r="M195" s="215"/>
      <c r="N195" s="215"/>
      <c r="O195" s="215"/>
      <c r="P195" s="215" t="s">
        <v>5</v>
      </c>
      <c r="Q195" s="215" t="s">
        <v>6</v>
      </c>
      <c r="R195" s="215" t="s">
        <v>7</v>
      </c>
      <c r="S195" s="215" t="s">
        <v>8</v>
      </c>
      <c r="T195" s="215" t="s">
        <v>9</v>
      </c>
      <c r="V195" s="97"/>
      <c r="W195" s="97"/>
      <c r="Y195" s="96"/>
      <c r="Z195" s="96"/>
      <c r="AA195" s="96"/>
      <c r="AB195" s="96"/>
      <c r="AC195" s="96"/>
      <c r="AE195" s="96">
        <f t="shared" si="40"/>
        <v>10</v>
      </c>
      <c r="AG195" s="96">
        <f t="shared" si="41"/>
        <v>5000</v>
      </c>
      <c r="AJ195" s="96">
        <f t="shared" si="42"/>
        <v>195000</v>
      </c>
      <c r="AL195" s="11" t="b">
        <f t="shared" si="43"/>
        <v>1</v>
      </c>
      <c r="AO195" s="96">
        <f t="shared" si="26"/>
        <v>5000</v>
      </c>
      <c r="AQ195" s="215"/>
    </row>
    <row r="196" spans="1:43" x14ac:dyDescent="0.4">
      <c r="A196" s="114">
        <f t="shared" si="22"/>
        <v>100324</v>
      </c>
      <c r="B196" s="120"/>
      <c r="C196" s="172">
        <f t="shared" si="23"/>
        <v>6</v>
      </c>
      <c r="D196" s="120"/>
      <c r="E196" s="114">
        <f t="shared" si="24"/>
        <v>100324</v>
      </c>
      <c r="F196" s="120"/>
      <c r="G196" s="114" t="s">
        <v>180</v>
      </c>
      <c r="H196" s="98"/>
      <c r="I196" s="152">
        <v>100324</v>
      </c>
      <c r="J196" s="152"/>
      <c r="K196" s="203" t="s">
        <v>453</v>
      </c>
      <c r="L196" s="215" t="s">
        <v>366</v>
      </c>
      <c r="M196" s="215"/>
      <c r="N196" s="215"/>
      <c r="O196" s="215"/>
      <c r="P196" s="215" t="s">
        <v>5</v>
      </c>
      <c r="Q196" s="215" t="s">
        <v>6</v>
      </c>
      <c r="R196" s="215" t="s">
        <v>7</v>
      </c>
      <c r="S196" s="215" t="s">
        <v>8</v>
      </c>
      <c r="T196" s="215" t="s">
        <v>9</v>
      </c>
      <c r="V196" s="97"/>
      <c r="W196" s="97"/>
      <c r="Y196" s="96"/>
      <c r="Z196" s="96"/>
      <c r="AA196" s="96"/>
      <c r="AB196" s="96"/>
      <c r="AC196" s="96"/>
      <c r="AE196" s="96">
        <f t="shared" si="40"/>
        <v>10</v>
      </c>
      <c r="AG196" s="96">
        <f t="shared" si="41"/>
        <v>5000</v>
      </c>
      <c r="AJ196" s="96">
        <f t="shared" si="42"/>
        <v>195000</v>
      </c>
      <c r="AL196" s="11" t="b">
        <f t="shared" si="43"/>
        <v>1</v>
      </c>
      <c r="AO196" s="96">
        <f t="shared" si="26"/>
        <v>5000</v>
      </c>
      <c r="AQ196" s="215"/>
    </row>
    <row r="197" spans="1:43" x14ac:dyDescent="0.4">
      <c r="A197" s="114">
        <f t="shared" si="22"/>
        <v>100326</v>
      </c>
      <c r="B197" s="120"/>
      <c r="C197" s="172">
        <f t="shared" si="23"/>
        <v>6</v>
      </c>
      <c r="D197" s="120"/>
      <c r="E197" s="114">
        <f t="shared" si="24"/>
        <v>100326</v>
      </c>
      <c r="F197" s="120"/>
      <c r="G197" s="114" t="s">
        <v>180</v>
      </c>
      <c r="H197" s="98"/>
      <c r="I197" s="152">
        <v>100326</v>
      </c>
      <c r="J197" s="152"/>
      <c r="K197" s="203" t="s">
        <v>454</v>
      </c>
      <c r="L197" s="215" t="s">
        <v>370</v>
      </c>
      <c r="M197" s="215"/>
      <c r="N197" s="215"/>
      <c r="O197" s="215"/>
      <c r="P197" s="215" t="s">
        <v>5</v>
      </c>
      <c r="Q197" s="215" t="s">
        <v>6</v>
      </c>
      <c r="R197" s="215" t="s">
        <v>7</v>
      </c>
      <c r="S197" s="215" t="s">
        <v>8</v>
      </c>
      <c r="T197" s="215" t="s">
        <v>9</v>
      </c>
      <c r="V197" s="97"/>
      <c r="W197" s="97"/>
      <c r="Y197" s="96"/>
      <c r="Z197" s="96"/>
      <c r="AA197" s="96"/>
      <c r="AB197" s="96"/>
      <c r="AC197" s="96"/>
      <c r="AE197" s="96">
        <f t="shared" si="40"/>
        <v>10</v>
      </c>
      <c r="AG197" s="96">
        <f t="shared" si="41"/>
        <v>5000</v>
      </c>
      <c r="AJ197" s="96">
        <f t="shared" si="42"/>
        <v>195000</v>
      </c>
      <c r="AL197" s="11" t="b">
        <f t="shared" si="43"/>
        <v>1</v>
      </c>
      <c r="AO197" s="96">
        <f t="shared" si="26"/>
        <v>5000</v>
      </c>
      <c r="AQ197" s="215"/>
    </row>
    <row r="198" spans="1:43" x14ac:dyDescent="0.4">
      <c r="A198" s="124">
        <f t="shared" si="22"/>
        <v>1005</v>
      </c>
      <c r="B198" s="117"/>
      <c r="C198" s="175">
        <f t="shared" si="23"/>
        <v>4</v>
      </c>
      <c r="D198" s="117"/>
      <c r="E198" s="124">
        <f t="shared" si="24"/>
        <v>100500</v>
      </c>
      <c r="F198" s="117"/>
      <c r="G198" s="124"/>
      <c r="H198" s="160"/>
      <c r="I198" s="108">
        <v>1005</v>
      </c>
      <c r="J198" s="108"/>
      <c r="K198" s="64" t="s">
        <v>550</v>
      </c>
      <c r="L198" s="223"/>
      <c r="M198" s="223"/>
      <c r="N198" s="223"/>
      <c r="O198" s="223"/>
      <c r="P198" s="223"/>
      <c r="Q198" s="223"/>
      <c r="R198" s="223"/>
      <c r="S198" s="223"/>
      <c r="T198" s="223"/>
      <c r="U198" s="196"/>
      <c r="V198" s="128"/>
      <c r="W198" s="128"/>
      <c r="X198" s="196"/>
      <c r="Y198" s="135"/>
      <c r="Z198" s="135"/>
      <c r="AA198" s="135"/>
      <c r="AB198" s="135"/>
      <c r="AC198" s="141"/>
      <c r="AD198" s="196"/>
      <c r="AE198" s="135"/>
      <c r="AF198" s="196"/>
      <c r="AG198" s="135"/>
      <c r="AH198" s="196"/>
      <c r="AI198" s="196"/>
      <c r="AJ198" s="135"/>
      <c r="AK198" s="196"/>
      <c r="AL198" s="11" t="str">
        <f t="shared" si="43"/>
        <v/>
      </c>
      <c r="AM198" s="196"/>
      <c r="AN198" s="196"/>
      <c r="AO198" s="135"/>
      <c r="AQ198" s="223"/>
    </row>
    <row r="199" spans="1:43" x14ac:dyDescent="0.4">
      <c r="A199" s="114">
        <f t="shared" ref="A199:A262" si="44">I199</f>
        <v>100501</v>
      </c>
      <c r="B199" s="120"/>
      <c r="C199" s="172">
        <f t="shared" ref="C199:C262" si="45">LEN(A199)</f>
        <v>6</v>
      </c>
      <c r="D199" s="120"/>
      <c r="E199" s="114">
        <f t="shared" ref="E199:E262" si="46">IF(C199=1,A199*10000,IF(C199=2,A199*10000,IF(C199=3,A199*100,IF(C199=4,A199*100,IF(C199&gt;=5,A199)))))</f>
        <v>100501</v>
      </c>
      <c r="F199" s="120"/>
      <c r="G199" s="114" t="s">
        <v>180</v>
      </c>
      <c r="H199" s="98"/>
      <c r="I199" s="152">
        <v>100501</v>
      </c>
      <c r="J199" s="152"/>
      <c r="K199" s="203" t="s">
        <v>17</v>
      </c>
      <c r="L199" s="215" t="s">
        <v>374</v>
      </c>
      <c r="M199" s="215"/>
      <c r="N199" s="215"/>
      <c r="O199" s="215"/>
      <c r="P199" s="215" t="s">
        <v>5</v>
      </c>
      <c r="Q199" s="215" t="s">
        <v>6</v>
      </c>
      <c r="R199" s="215" t="s">
        <v>7</v>
      </c>
      <c r="S199" s="215" t="s">
        <v>8</v>
      </c>
      <c r="T199" s="215" t="s">
        <v>9</v>
      </c>
      <c r="V199" s="97"/>
      <c r="W199" s="97"/>
      <c r="Y199" s="96"/>
      <c r="Z199" s="96"/>
      <c r="AA199" s="96"/>
      <c r="AB199" s="96"/>
      <c r="AC199" s="96"/>
      <c r="AE199" s="96">
        <f>IF((MAXA(Y199,Z199,AA199,AB199,AC199))/1000&lt;10,10,(MAXA(Y199,Z199,AA199,AB199,AC199)/1000))</f>
        <v>10</v>
      </c>
      <c r="AG199" s="96">
        <f>IF(MROUND(AE199+(AE199/100*AG$4),AH$4)&lt;&gt;0,MROUND(AE199+(AE199/100*AG$4),AH$4),5000)</f>
        <v>5000</v>
      </c>
      <c r="AJ199" s="96">
        <f>IF(J199&lt;&gt;"P",195000,19500)</f>
        <v>195000</v>
      </c>
      <c r="AL199" s="11" t="b">
        <f t="shared" si="43"/>
        <v>1</v>
      </c>
      <c r="AO199" s="96">
        <f t="shared" si="26"/>
        <v>5000</v>
      </c>
      <c r="AQ199" s="215"/>
    </row>
    <row r="200" spans="1:43" x14ac:dyDescent="0.4">
      <c r="A200" s="114">
        <f t="shared" si="44"/>
        <v>100504</v>
      </c>
      <c r="B200" s="120"/>
      <c r="C200" s="172">
        <f t="shared" si="45"/>
        <v>6</v>
      </c>
      <c r="D200" s="120"/>
      <c r="E200" s="114">
        <f t="shared" si="46"/>
        <v>100504</v>
      </c>
      <c r="F200" s="120"/>
      <c r="G200" s="114" t="s">
        <v>180</v>
      </c>
      <c r="H200" s="98"/>
      <c r="I200" s="152">
        <v>100504</v>
      </c>
      <c r="J200" s="152"/>
      <c r="K200" s="203" t="s">
        <v>455</v>
      </c>
      <c r="L200" s="215" t="s">
        <v>75</v>
      </c>
      <c r="M200" s="215"/>
      <c r="N200" s="215"/>
      <c r="O200" s="215"/>
      <c r="P200" s="215" t="s">
        <v>5</v>
      </c>
      <c r="Q200" s="215" t="s">
        <v>6</v>
      </c>
      <c r="R200" s="215" t="s">
        <v>7</v>
      </c>
      <c r="S200" s="215" t="s">
        <v>8</v>
      </c>
      <c r="T200" s="215" t="s">
        <v>9</v>
      </c>
      <c r="V200" s="97"/>
      <c r="W200" s="97"/>
      <c r="Y200" s="96"/>
      <c r="Z200" s="96"/>
      <c r="AA200" s="96"/>
      <c r="AB200" s="96"/>
      <c r="AC200" s="96"/>
      <c r="AE200" s="96">
        <f>IF((MAXA(Y200,Z200,AA200,AB200,AC200))/1000&lt;10,10,(MAXA(Y200,Z200,AA200,AB200,AC200)/1000))</f>
        <v>10</v>
      </c>
      <c r="AG200" s="96">
        <f>IF(MROUND(AE200+(AE200/100*AG$4),AH$4)&lt;&gt;0,MROUND(AE200+(AE200/100*AG$4),AH$4),5000)</f>
        <v>5000</v>
      </c>
      <c r="AJ200" s="96">
        <f>IF(J200&lt;&gt;"P",195000,19500)</f>
        <v>195000</v>
      </c>
      <c r="AL200" s="11" t="b">
        <f t="shared" si="43"/>
        <v>1</v>
      </c>
      <c r="AO200" s="96">
        <f t="shared" ref="AO200:AO262" si="47">AG200</f>
        <v>5000</v>
      </c>
      <c r="AQ200" s="215"/>
    </row>
    <row r="201" spans="1:43" x14ac:dyDescent="0.4">
      <c r="A201" s="114">
        <f t="shared" si="44"/>
        <v>100511</v>
      </c>
      <c r="B201" s="120"/>
      <c r="C201" s="172">
        <f t="shared" si="45"/>
        <v>6</v>
      </c>
      <c r="D201" s="120"/>
      <c r="E201" s="114">
        <f t="shared" si="46"/>
        <v>100511</v>
      </c>
      <c r="F201" s="120"/>
      <c r="G201" s="114" t="s">
        <v>180</v>
      </c>
      <c r="H201" s="98"/>
      <c r="I201" s="152">
        <v>100511</v>
      </c>
      <c r="J201" s="152"/>
      <c r="K201" s="203" t="s">
        <v>456</v>
      </c>
      <c r="L201" s="215" t="s">
        <v>75</v>
      </c>
      <c r="M201" s="215"/>
      <c r="N201" s="215"/>
      <c r="O201" s="215"/>
      <c r="P201" s="215" t="s">
        <v>5</v>
      </c>
      <c r="Q201" s="215" t="s">
        <v>6</v>
      </c>
      <c r="R201" s="215" t="s">
        <v>7</v>
      </c>
      <c r="S201" s="215" t="s">
        <v>8</v>
      </c>
      <c r="T201" s="215" t="s">
        <v>9</v>
      </c>
      <c r="V201" s="97"/>
      <c r="W201" s="97"/>
      <c r="Y201" s="96"/>
      <c r="Z201" s="96"/>
      <c r="AA201" s="96"/>
      <c r="AB201" s="96"/>
      <c r="AC201" s="96"/>
      <c r="AE201" s="96">
        <f>IF((MAXA(Y201,Z201,AA201,AB201,AC201))/1000&lt;10,10,(MAXA(Y201,Z201,AA201,AB201,AC201)/1000))</f>
        <v>10</v>
      </c>
      <c r="AG201" s="96">
        <f>IF(MROUND(AE201+(AE201/100*AG$4),AH$4)&lt;&gt;0,MROUND(AE201+(AE201/100*AG$4),AH$4),5000)</f>
        <v>5000</v>
      </c>
      <c r="AJ201" s="96">
        <f>IF(J201&lt;&gt;"P",195000,19500)</f>
        <v>195000</v>
      </c>
      <c r="AL201" s="11" t="b">
        <f t="shared" si="43"/>
        <v>1</v>
      </c>
      <c r="AO201" s="96">
        <f t="shared" si="47"/>
        <v>5000</v>
      </c>
      <c r="AQ201" s="215"/>
    </row>
    <row r="202" spans="1:43" s="196" customFormat="1" x14ac:dyDescent="0.4">
      <c r="A202" s="108">
        <f t="shared" si="44"/>
        <v>1006</v>
      </c>
      <c r="B202" s="117"/>
      <c r="C202" s="171">
        <f t="shared" si="45"/>
        <v>4</v>
      </c>
      <c r="D202" s="117"/>
      <c r="E202" s="108">
        <f t="shared" si="46"/>
        <v>100600</v>
      </c>
      <c r="F202" s="117"/>
      <c r="G202" s="108"/>
      <c r="H202" s="64"/>
      <c r="I202" s="197">
        <v>1006</v>
      </c>
      <c r="J202" s="197"/>
      <c r="K202" s="210" t="s">
        <v>309</v>
      </c>
      <c r="L202" s="224"/>
      <c r="M202" s="224"/>
      <c r="N202" s="224"/>
      <c r="O202" s="224"/>
      <c r="P202" s="224"/>
      <c r="Q202" s="224"/>
      <c r="R202" s="224"/>
      <c r="S202" s="224"/>
      <c r="T202" s="224"/>
      <c r="V202" s="65"/>
      <c r="W202" s="65"/>
      <c r="Y202" s="66"/>
      <c r="Z202" s="66"/>
      <c r="AA202" s="66"/>
      <c r="AB202" s="66"/>
      <c r="AC202" s="67"/>
      <c r="AE202" s="66"/>
      <c r="AG202" s="66"/>
      <c r="AJ202" s="66"/>
      <c r="AL202" s="11" t="str">
        <f t="shared" si="43"/>
        <v/>
      </c>
      <c r="AO202" s="66"/>
      <c r="AQ202" s="224"/>
    </row>
    <row r="203" spans="1:43" x14ac:dyDescent="0.4">
      <c r="A203" s="109">
        <f t="shared" si="44"/>
        <v>100601</v>
      </c>
      <c r="B203" s="118"/>
      <c r="C203" s="173">
        <f t="shared" si="45"/>
        <v>6</v>
      </c>
      <c r="D203" s="118"/>
      <c r="E203" s="109">
        <f t="shared" si="46"/>
        <v>100601</v>
      </c>
      <c r="F203" s="118"/>
      <c r="G203" s="109"/>
      <c r="H203" s="69"/>
      <c r="I203" s="154">
        <v>100601</v>
      </c>
      <c r="J203" s="154"/>
      <c r="K203" s="204" t="s">
        <v>17</v>
      </c>
      <c r="L203" s="216" t="s">
        <v>75</v>
      </c>
      <c r="M203" s="216"/>
      <c r="N203" s="216"/>
      <c r="O203" s="216"/>
      <c r="P203" s="216" t="s">
        <v>5</v>
      </c>
      <c r="Q203" s="216" t="s">
        <v>6</v>
      </c>
      <c r="R203" s="216" t="s">
        <v>7</v>
      </c>
      <c r="S203" s="216" t="s">
        <v>8</v>
      </c>
      <c r="T203" s="216" t="s">
        <v>9</v>
      </c>
      <c r="V203" s="68"/>
      <c r="W203" s="68"/>
      <c r="Y203" s="72"/>
      <c r="Z203" s="72"/>
      <c r="AA203" s="72"/>
      <c r="AB203" s="72"/>
      <c r="AC203" s="73">
        <v>1</v>
      </c>
      <c r="AE203" s="72">
        <f>IF((MAXA(Y203,Z203,AA203,AB203,AC203))/1000&lt;10,10,(MAXA(Y203,Z203,AA203,AB203,AC203)/1000))</f>
        <v>10</v>
      </c>
      <c r="AG203" s="72">
        <f>IF(MROUND(AE203+(AE203/100*AG$4),AH$4)&lt;&gt;0,MROUND(AE203+(AE203/100*AG$4),AH$4),5000)</f>
        <v>5000</v>
      </c>
      <c r="AJ203" s="72">
        <f>IF(J203&lt;&gt;"P",195000,19500)</f>
        <v>195000</v>
      </c>
      <c r="AL203" s="11" t="b">
        <f t="shared" si="43"/>
        <v>1</v>
      </c>
      <c r="AO203" s="72">
        <f t="shared" si="47"/>
        <v>5000</v>
      </c>
      <c r="AQ203" s="216"/>
    </row>
    <row r="204" spans="1:43" x14ac:dyDescent="0.4">
      <c r="A204" s="109">
        <f t="shared" si="44"/>
        <v>100602</v>
      </c>
      <c r="B204" s="118"/>
      <c r="C204" s="173">
        <f t="shared" si="45"/>
        <v>6</v>
      </c>
      <c r="D204" s="118"/>
      <c r="E204" s="109">
        <f t="shared" si="46"/>
        <v>100602</v>
      </c>
      <c r="F204" s="118"/>
      <c r="G204" s="109"/>
      <c r="H204" s="69"/>
      <c r="I204" s="154">
        <v>100602</v>
      </c>
      <c r="J204" s="154"/>
      <c r="K204" s="204" t="s">
        <v>18</v>
      </c>
      <c r="L204" s="216" t="s">
        <v>66</v>
      </c>
      <c r="M204" s="216"/>
      <c r="N204" s="216"/>
      <c r="O204" s="216"/>
      <c r="P204" s="216" t="s">
        <v>5</v>
      </c>
      <c r="Q204" s="216" t="s">
        <v>6</v>
      </c>
      <c r="R204" s="216" t="s">
        <v>7</v>
      </c>
      <c r="S204" s="216" t="s">
        <v>8</v>
      </c>
      <c r="T204" s="216" t="s">
        <v>9</v>
      </c>
      <c r="V204" s="68"/>
      <c r="W204" s="68"/>
      <c r="Y204" s="72"/>
      <c r="Z204" s="72"/>
      <c r="AA204" s="72"/>
      <c r="AB204" s="72"/>
      <c r="AC204" s="73">
        <v>1</v>
      </c>
      <c r="AE204" s="72">
        <f>IF((MAXA(Y204,Z204,AA204,AB204,AC204))/1000&lt;10,10,(MAXA(Y204,Z204,AA204,AB204,AC204)/1000))</f>
        <v>10</v>
      </c>
      <c r="AG204" s="72">
        <f>IF(MROUND(AE204+(AE204/100*AG$4),AH$4)&lt;&gt;0,MROUND(AE204+(AE204/100*AG$4),AH$4),5000)</f>
        <v>5000</v>
      </c>
      <c r="AJ204" s="72">
        <f>IF(J204&lt;&gt;"P",195000,19500)</f>
        <v>195000</v>
      </c>
      <c r="AL204" s="11" t="b">
        <f t="shared" si="43"/>
        <v>1</v>
      </c>
      <c r="AO204" s="72">
        <f t="shared" si="47"/>
        <v>5000</v>
      </c>
      <c r="AQ204" s="216"/>
    </row>
    <row r="205" spans="1:43" x14ac:dyDescent="0.4">
      <c r="A205" s="114">
        <f t="shared" si="44"/>
        <v>100604</v>
      </c>
      <c r="B205" s="120"/>
      <c r="C205" s="172">
        <f t="shared" si="45"/>
        <v>6</v>
      </c>
      <c r="D205" s="120"/>
      <c r="E205" s="114">
        <f t="shared" si="46"/>
        <v>100604</v>
      </c>
      <c r="F205" s="120"/>
      <c r="G205" s="114" t="s">
        <v>180</v>
      </c>
      <c r="H205" s="98"/>
      <c r="I205" s="152">
        <v>100604</v>
      </c>
      <c r="J205" s="152"/>
      <c r="K205" s="203" t="s">
        <v>455</v>
      </c>
      <c r="L205" s="215" t="s">
        <v>75</v>
      </c>
      <c r="M205" s="215"/>
      <c r="N205" s="215"/>
      <c r="O205" s="215"/>
      <c r="P205" s="215" t="s">
        <v>5</v>
      </c>
      <c r="Q205" s="215" t="s">
        <v>6</v>
      </c>
      <c r="R205" s="215" t="s">
        <v>7</v>
      </c>
      <c r="S205" s="215" t="s">
        <v>8</v>
      </c>
      <c r="T205" s="215" t="s">
        <v>9</v>
      </c>
      <c r="V205" s="97"/>
      <c r="W205" s="97"/>
      <c r="Y205" s="96"/>
      <c r="Z205" s="96"/>
      <c r="AA205" s="96"/>
      <c r="AB205" s="96"/>
      <c r="AC205" s="96"/>
      <c r="AE205" s="96">
        <f>IF((MAXA(Y205,Z205,AA205,AB205,AC205))/1000&lt;10,10,(MAXA(Y205,Z205,AA205,AB205,AC205)/1000))</f>
        <v>10</v>
      </c>
      <c r="AG205" s="96">
        <f>IF(MROUND(AE205+(AE205/100*AG$4),AH$4)&lt;&gt;0,MROUND(AE205+(AE205/100*AG$4),AH$4),5000)</f>
        <v>5000</v>
      </c>
      <c r="AJ205" s="96">
        <f>IF(J205&lt;&gt;"P",195000,19500)</f>
        <v>195000</v>
      </c>
      <c r="AL205" s="11" t="b">
        <f t="shared" si="43"/>
        <v>1</v>
      </c>
      <c r="AO205" s="96">
        <f t="shared" si="47"/>
        <v>5000</v>
      </c>
      <c r="AQ205" s="215"/>
    </row>
    <row r="206" spans="1:43" x14ac:dyDescent="0.4">
      <c r="A206" s="124">
        <f t="shared" si="44"/>
        <v>1007</v>
      </c>
      <c r="B206" s="117"/>
      <c r="C206" s="175">
        <f t="shared" si="45"/>
        <v>4</v>
      </c>
      <c r="D206" s="117"/>
      <c r="E206" s="124">
        <f t="shared" si="46"/>
        <v>100700</v>
      </c>
      <c r="F206" s="117"/>
      <c r="G206" s="124"/>
      <c r="H206" s="160"/>
      <c r="I206" s="198">
        <v>1007</v>
      </c>
      <c r="J206" s="198"/>
      <c r="K206" s="211" t="s">
        <v>310</v>
      </c>
      <c r="L206" s="225"/>
      <c r="M206" s="225"/>
      <c r="N206" s="225"/>
      <c r="O206" s="225"/>
      <c r="P206" s="225"/>
      <c r="Q206" s="225"/>
      <c r="R206" s="225"/>
      <c r="S206" s="225"/>
      <c r="T206" s="225"/>
      <c r="U206" s="196"/>
      <c r="V206" s="128"/>
      <c r="W206" s="128"/>
      <c r="X206" s="196"/>
      <c r="Y206" s="135"/>
      <c r="Z206" s="135"/>
      <c r="AA206" s="135"/>
      <c r="AB206" s="135"/>
      <c r="AC206" s="141"/>
      <c r="AD206" s="196"/>
      <c r="AE206" s="135"/>
      <c r="AF206" s="196"/>
      <c r="AG206" s="135"/>
      <c r="AH206" s="196"/>
      <c r="AI206" s="196"/>
      <c r="AJ206" s="135"/>
      <c r="AK206" s="196"/>
      <c r="AL206" s="11" t="str">
        <f t="shared" si="43"/>
        <v/>
      </c>
      <c r="AM206" s="196"/>
      <c r="AN206" s="196"/>
      <c r="AO206" s="135"/>
      <c r="AQ206" s="225"/>
    </row>
    <row r="207" spans="1:43" x14ac:dyDescent="0.4">
      <c r="A207" s="109">
        <f t="shared" si="44"/>
        <v>100701</v>
      </c>
      <c r="B207" s="118"/>
      <c r="C207" s="173">
        <f t="shared" si="45"/>
        <v>6</v>
      </c>
      <c r="D207" s="118"/>
      <c r="E207" s="109">
        <f t="shared" si="46"/>
        <v>100701</v>
      </c>
      <c r="F207" s="118"/>
      <c r="G207" s="109"/>
      <c r="H207" s="69"/>
      <c r="I207" s="154">
        <v>100701</v>
      </c>
      <c r="J207" s="154"/>
      <c r="K207" s="204" t="s">
        <v>17</v>
      </c>
      <c r="L207" s="216" t="s">
        <v>75</v>
      </c>
      <c r="M207" s="216"/>
      <c r="N207" s="216"/>
      <c r="O207" s="216"/>
      <c r="P207" s="216" t="s">
        <v>5</v>
      </c>
      <c r="Q207" s="216" t="s">
        <v>6</v>
      </c>
      <c r="R207" s="216" t="s">
        <v>7</v>
      </c>
      <c r="S207" s="216" t="s">
        <v>8</v>
      </c>
      <c r="T207" s="216" t="s">
        <v>9</v>
      </c>
      <c r="V207" s="68"/>
      <c r="W207" s="68"/>
      <c r="Y207" s="72"/>
      <c r="Z207" s="72"/>
      <c r="AA207" s="72"/>
      <c r="AB207" s="72"/>
      <c r="AC207" s="73">
        <v>1</v>
      </c>
      <c r="AE207" s="72">
        <f>IF((MAXA(Y207,Z207,AA207,AB207,AC207))/1000&lt;10,10,(MAXA(Y207,Z207,AA207,AB207,AC207)/1000))</f>
        <v>10</v>
      </c>
      <c r="AG207" s="72">
        <f>IF(MROUND(AE207+(AE207/100*AG$4),AH$4)&lt;&gt;0,MROUND(AE207+(AE207/100*AG$4),AH$4),5000)</f>
        <v>5000</v>
      </c>
      <c r="AJ207" s="72">
        <f>IF(J207&lt;&gt;"P",195000,19500)</f>
        <v>195000</v>
      </c>
      <c r="AL207" s="11" t="b">
        <f t="shared" si="43"/>
        <v>1</v>
      </c>
      <c r="AO207" s="72">
        <f t="shared" si="47"/>
        <v>5000</v>
      </c>
      <c r="AQ207" s="216"/>
    </row>
    <row r="208" spans="1:43" x14ac:dyDescent="0.4">
      <c r="A208" s="109">
        <f t="shared" si="44"/>
        <v>100702</v>
      </c>
      <c r="B208" s="118"/>
      <c r="C208" s="173">
        <f t="shared" si="45"/>
        <v>6</v>
      </c>
      <c r="D208" s="118"/>
      <c r="E208" s="109">
        <f t="shared" si="46"/>
        <v>100702</v>
      </c>
      <c r="F208" s="118"/>
      <c r="G208" s="109"/>
      <c r="H208" s="69"/>
      <c r="I208" s="154">
        <v>100702</v>
      </c>
      <c r="J208" s="154"/>
      <c r="K208" s="204" t="s">
        <v>18</v>
      </c>
      <c r="L208" s="216" t="s">
        <v>66</v>
      </c>
      <c r="M208" s="216"/>
      <c r="N208" s="216"/>
      <c r="O208" s="216"/>
      <c r="P208" s="216" t="s">
        <v>5</v>
      </c>
      <c r="Q208" s="216" t="s">
        <v>6</v>
      </c>
      <c r="R208" s="216" t="s">
        <v>7</v>
      </c>
      <c r="S208" s="216" t="s">
        <v>8</v>
      </c>
      <c r="T208" s="216" t="s">
        <v>9</v>
      </c>
      <c r="V208" s="68"/>
      <c r="W208" s="68"/>
      <c r="Y208" s="72"/>
      <c r="Z208" s="72"/>
      <c r="AA208" s="72"/>
      <c r="AB208" s="72"/>
      <c r="AC208" s="73">
        <v>1</v>
      </c>
      <c r="AE208" s="72">
        <f>IF((MAXA(Y208,Z208,AA208,AB208,AC208))/1000&lt;10,10,(MAXA(Y208,Z208,AA208,AB208,AC208)/1000))</f>
        <v>10</v>
      </c>
      <c r="AG208" s="72">
        <f>IF(MROUND(AE208+(AE208/100*AG$4),AH$4)&lt;&gt;0,MROUND(AE208+(AE208/100*AG$4),AH$4),5000)</f>
        <v>5000</v>
      </c>
      <c r="AJ208" s="72">
        <f>IF(J208&lt;&gt;"P",195000,19500)</f>
        <v>195000</v>
      </c>
      <c r="AL208" s="11" t="b">
        <f t="shared" si="43"/>
        <v>1</v>
      </c>
      <c r="AO208" s="72">
        <f t="shared" si="47"/>
        <v>5000</v>
      </c>
      <c r="AQ208" s="216"/>
    </row>
    <row r="209" spans="1:43" x14ac:dyDescent="0.4">
      <c r="A209" s="114">
        <f t="shared" si="44"/>
        <v>100704</v>
      </c>
      <c r="B209" s="120"/>
      <c r="C209" s="172">
        <f t="shared" si="45"/>
        <v>6</v>
      </c>
      <c r="D209" s="120"/>
      <c r="E209" s="114">
        <f t="shared" si="46"/>
        <v>100704</v>
      </c>
      <c r="F209" s="120"/>
      <c r="G209" s="114" t="s">
        <v>180</v>
      </c>
      <c r="H209" s="98"/>
      <c r="I209" s="152">
        <v>100704</v>
      </c>
      <c r="J209" s="152"/>
      <c r="K209" s="203" t="s">
        <v>457</v>
      </c>
      <c r="L209" s="215" t="s">
        <v>370</v>
      </c>
      <c r="M209" s="215"/>
      <c r="N209" s="215"/>
      <c r="O209" s="215"/>
      <c r="P209" s="215" t="s">
        <v>5</v>
      </c>
      <c r="Q209" s="215" t="s">
        <v>6</v>
      </c>
      <c r="R209" s="215" t="s">
        <v>7</v>
      </c>
      <c r="S209" s="215" t="s">
        <v>8</v>
      </c>
      <c r="T209" s="215" t="s">
        <v>9</v>
      </c>
      <c r="V209" s="97"/>
      <c r="W209" s="97"/>
      <c r="Y209" s="96"/>
      <c r="Z209" s="96"/>
      <c r="AA209" s="96"/>
      <c r="AB209" s="96"/>
      <c r="AC209" s="96"/>
      <c r="AE209" s="96">
        <f>IF((MAXA(Y209,Z209,AA209,AB209,AC209))/1000&lt;10,10,(MAXA(Y209,Z209,AA209,AB209,AC209)/1000))</f>
        <v>10</v>
      </c>
      <c r="AG209" s="96">
        <f>IF(MROUND(AE209+(AE209/100*AG$4),AH$4)&lt;&gt;0,MROUND(AE209+(AE209/100*AG$4),AH$4),5000)</f>
        <v>5000</v>
      </c>
      <c r="AJ209" s="96">
        <f>IF(J209&lt;&gt;"P",195000,19500)</f>
        <v>195000</v>
      </c>
      <c r="AL209" s="11" t="b">
        <f t="shared" si="43"/>
        <v>1</v>
      </c>
      <c r="AO209" s="96">
        <f t="shared" si="47"/>
        <v>5000</v>
      </c>
      <c r="AQ209" s="215"/>
    </row>
    <row r="210" spans="1:43" x14ac:dyDescent="0.4">
      <c r="A210" s="114">
        <f t="shared" si="44"/>
        <v>100705</v>
      </c>
      <c r="B210" s="120"/>
      <c r="C210" s="172">
        <f t="shared" si="45"/>
        <v>6</v>
      </c>
      <c r="D210" s="120"/>
      <c r="E210" s="114">
        <f t="shared" si="46"/>
        <v>100705</v>
      </c>
      <c r="F210" s="120"/>
      <c r="G210" s="114" t="s">
        <v>180</v>
      </c>
      <c r="H210" s="98"/>
      <c r="I210" s="152">
        <v>100705</v>
      </c>
      <c r="J210" s="152"/>
      <c r="K210" s="203" t="s">
        <v>458</v>
      </c>
      <c r="L210" s="215" t="s">
        <v>370</v>
      </c>
      <c r="M210" s="215"/>
      <c r="N210" s="215"/>
      <c r="O210" s="215"/>
      <c r="P210" s="215" t="s">
        <v>5</v>
      </c>
      <c r="Q210" s="215" t="s">
        <v>6</v>
      </c>
      <c r="R210" s="215" t="s">
        <v>7</v>
      </c>
      <c r="S210" s="215" t="s">
        <v>8</v>
      </c>
      <c r="T210" s="215" t="s">
        <v>9</v>
      </c>
      <c r="V210" s="97"/>
      <c r="W210" s="97"/>
      <c r="Y210" s="96"/>
      <c r="Z210" s="96"/>
      <c r="AA210" s="96"/>
      <c r="AB210" s="96"/>
      <c r="AC210" s="96"/>
      <c r="AE210" s="96">
        <f>IF((MAXA(Y210,Z210,AA210,AB210,AC210))/1000&lt;10,10,(MAXA(Y210,Z210,AA210,AB210,AC210)/1000))</f>
        <v>10</v>
      </c>
      <c r="AG210" s="96">
        <f>IF(MROUND(AE210+(AE210/100*AG$4),AH$4)&lt;&gt;0,MROUND(AE210+(AE210/100*AG$4),AH$4),5000)</f>
        <v>5000</v>
      </c>
      <c r="AJ210" s="96">
        <f>IF(J210&lt;&gt;"P",195000,19500)</f>
        <v>195000</v>
      </c>
      <c r="AL210" s="11" t="b">
        <f t="shared" si="43"/>
        <v>1</v>
      </c>
      <c r="AO210" s="96">
        <f t="shared" si="47"/>
        <v>5000</v>
      </c>
      <c r="AQ210" s="215"/>
    </row>
    <row r="211" spans="1:43" s="196" customFormat="1" x14ac:dyDescent="0.4">
      <c r="A211" s="108">
        <f t="shared" si="44"/>
        <v>1008</v>
      </c>
      <c r="B211" s="117"/>
      <c r="C211" s="171">
        <f t="shared" si="45"/>
        <v>4</v>
      </c>
      <c r="D211" s="117"/>
      <c r="E211" s="108">
        <f t="shared" si="46"/>
        <v>100800</v>
      </c>
      <c r="F211" s="117"/>
      <c r="G211" s="108"/>
      <c r="H211" s="64"/>
      <c r="I211" s="197">
        <v>1008</v>
      </c>
      <c r="J211" s="197"/>
      <c r="K211" s="210" t="s">
        <v>362</v>
      </c>
      <c r="L211" s="224"/>
      <c r="M211" s="224"/>
      <c r="N211" s="224"/>
      <c r="O211" s="224"/>
      <c r="P211" s="224"/>
      <c r="Q211" s="224"/>
      <c r="R211" s="224"/>
      <c r="S211" s="224"/>
      <c r="T211" s="224"/>
      <c r="V211" s="65"/>
      <c r="W211" s="65"/>
      <c r="Y211" s="66"/>
      <c r="Z211" s="66"/>
      <c r="AA211" s="66"/>
      <c r="AB211" s="66"/>
      <c r="AC211" s="67"/>
      <c r="AE211" s="66"/>
      <c r="AG211" s="66"/>
      <c r="AJ211" s="66"/>
      <c r="AL211" s="11"/>
      <c r="AO211" s="66"/>
      <c r="AQ211" s="224"/>
    </row>
    <row r="212" spans="1:43" x14ac:dyDescent="0.4">
      <c r="A212" s="114">
        <f t="shared" si="44"/>
        <v>100804</v>
      </c>
      <c r="B212" s="120"/>
      <c r="C212" s="172">
        <f t="shared" si="45"/>
        <v>6</v>
      </c>
      <c r="D212" s="120"/>
      <c r="E212" s="114">
        <f t="shared" si="46"/>
        <v>100804</v>
      </c>
      <c r="F212" s="120"/>
      <c r="G212" s="114" t="s">
        <v>180</v>
      </c>
      <c r="H212" s="98"/>
      <c r="I212" s="152">
        <v>100804</v>
      </c>
      <c r="J212" s="152"/>
      <c r="K212" s="203" t="s">
        <v>459</v>
      </c>
      <c r="L212" s="215" t="s">
        <v>75</v>
      </c>
      <c r="M212" s="215"/>
      <c r="N212" s="215"/>
      <c r="O212" s="215"/>
      <c r="P212" s="215" t="s">
        <v>5</v>
      </c>
      <c r="Q212" s="215" t="s">
        <v>6</v>
      </c>
      <c r="R212" s="215" t="s">
        <v>7</v>
      </c>
      <c r="S212" s="215" t="s">
        <v>8</v>
      </c>
      <c r="T212" s="215" t="s">
        <v>9</v>
      </c>
      <c r="V212" s="97"/>
      <c r="W212" s="97"/>
      <c r="Y212" s="96"/>
      <c r="Z212" s="96"/>
      <c r="AA212" s="96"/>
      <c r="AB212" s="96"/>
      <c r="AC212" s="96"/>
      <c r="AE212" s="96">
        <f>IF((MAXA(Y212,Z212,AA212,AB212,AC212))/1000&lt;10,10,(MAXA(Y212,Z212,AA212,AB212,AC212)/1000))</f>
        <v>10</v>
      </c>
      <c r="AG212" s="96">
        <f>IF(MROUND(AE212+(AE212/100*AG$4),AH$4)&lt;&gt;0,MROUND(AE212+(AE212/100*AG$4),AH$4),5000)</f>
        <v>5000</v>
      </c>
      <c r="AJ212" s="96">
        <f>IF(J212&lt;&gt;"P",195000,19500)</f>
        <v>195000</v>
      </c>
      <c r="AL212" s="11" t="b">
        <f>IF(AND(AG212&lt;&gt;"",AJ212&lt;&gt;""),AG212&lt;AJ212,"")</f>
        <v>1</v>
      </c>
      <c r="AO212" s="96">
        <f t="shared" si="47"/>
        <v>5000</v>
      </c>
      <c r="AQ212" s="215"/>
    </row>
    <row r="213" spans="1:43" x14ac:dyDescent="0.4">
      <c r="A213" s="114">
        <f t="shared" si="44"/>
        <v>100811</v>
      </c>
      <c r="B213" s="120"/>
      <c r="C213" s="172">
        <f t="shared" si="45"/>
        <v>6</v>
      </c>
      <c r="D213" s="120"/>
      <c r="E213" s="114">
        <f t="shared" si="46"/>
        <v>100811</v>
      </c>
      <c r="F213" s="120"/>
      <c r="G213" s="114" t="s">
        <v>180</v>
      </c>
      <c r="H213" s="98"/>
      <c r="I213" s="152">
        <v>100811</v>
      </c>
      <c r="J213" s="152"/>
      <c r="K213" s="203" t="s">
        <v>460</v>
      </c>
      <c r="L213" s="215" t="s">
        <v>75</v>
      </c>
      <c r="M213" s="215"/>
      <c r="N213" s="215"/>
      <c r="O213" s="215"/>
      <c r="P213" s="215" t="s">
        <v>5</v>
      </c>
      <c r="Q213" s="215" t="s">
        <v>6</v>
      </c>
      <c r="R213" s="215" t="s">
        <v>7</v>
      </c>
      <c r="S213" s="215" t="s">
        <v>8</v>
      </c>
      <c r="T213" s="215" t="s">
        <v>9</v>
      </c>
      <c r="V213" s="97"/>
      <c r="W213" s="97"/>
      <c r="Y213" s="96"/>
      <c r="Z213" s="96"/>
      <c r="AA213" s="96"/>
      <c r="AB213" s="96"/>
      <c r="AC213" s="96"/>
      <c r="AE213" s="96">
        <f>IF((MAXA(Y213,Z213,AA213,AB213,AC213))/1000&lt;10,10,(MAXA(Y213,Z213,AA213,AB213,AC213)/1000))</f>
        <v>10</v>
      </c>
      <c r="AG213" s="96">
        <f>IF(MROUND(AE213+(AE213/100*AG$4),AH$4)&lt;&gt;0,MROUND(AE213+(AE213/100*AG$4),AH$4),5000)</f>
        <v>5000</v>
      </c>
      <c r="AJ213" s="96">
        <f>IF(J213&lt;&gt;"P",195000,19500)</f>
        <v>195000</v>
      </c>
      <c r="AL213" s="11" t="b">
        <f>IF(AND(AG213&lt;&gt;"",AJ213&lt;&gt;""),AG213&lt;AJ213,"")</f>
        <v>1</v>
      </c>
      <c r="AO213" s="96">
        <f t="shared" si="47"/>
        <v>5000</v>
      </c>
      <c r="AQ213" s="215"/>
    </row>
    <row r="214" spans="1:43" x14ac:dyDescent="0.4">
      <c r="A214" s="110">
        <f t="shared" si="44"/>
        <v>100814</v>
      </c>
      <c r="B214" s="119"/>
      <c r="C214" s="177">
        <f t="shared" si="45"/>
        <v>6</v>
      </c>
      <c r="D214" s="119"/>
      <c r="E214" s="110">
        <f t="shared" si="46"/>
        <v>100814</v>
      </c>
      <c r="F214" s="119"/>
      <c r="G214" s="110" t="s">
        <v>180</v>
      </c>
      <c r="H214" s="84"/>
      <c r="I214" s="157">
        <v>100814</v>
      </c>
      <c r="J214" s="157"/>
      <c r="K214" s="208" t="s">
        <v>363</v>
      </c>
      <c r="L214" s="220" t="s">
        <v>75</v>
      </c>
      <c r="M214" s="220"/>
      <c r="N214" s="220"/>
      <c r="O214" s="220"/>
      <c r="P214" s="220" t="s">
        <v>5</v>
      </c>
      <c r="Q214" s="220" t="s">
        <v>6</v>
      </c>
      <c r="R214" s="220" t="s">
        <v>7</v>
      </c>
      <c r="S214" s="220" t="s">
        <v>8</v>
      </c>
      <c r="T214" s="220" t="s">
        <v>9</v>
      </c>
      <c r="V214" s="74"/>
      <c r="W214" s="74"/>
      <c r="Y214" s="75"/>
      <c r="Z214" s="75"/>
      <c r="AA214" s="75"/>
      <c r="AB214" s="75"/>
      <c r="AC214" s="76"/>
      <c r="AE214" s="75">
        <f>IF((MAXA(Y214,Z214,AA214,AB214,AC214))/1000&lt;10,10,(MAXA(Y214,Z214,AA214,AB214,AC214)/1000))</f>
        <v>10</v>
      </c>
      <c r="AG214" s="75">
        <f>IF(MROUND(AE214+(AE214/100*AG$4),AH$4)&lt;&gt;0,MROUND(AE214+(AE214/100*AG$4),AH$4),5000)</f>
        <v>5000</v>
      </c>
      <c r="AJ214" s="75">
        <f>IF(J214&lt;&gt;"P",195000,19500)</f>
        <v>195000</v>
      </c>
      <c r="AO214" s="75">
        <f t="shared" si="47"/>
        <v>5000</v>
      </c>
      <c r="AQ214" s="220"/>
    </row>
    <row r="215" spans="1:43" x14ac:dyDescent="0.4">
      <c r="A215" s="125">
        <f t="shared" si="44"/>
        <v>100818</v>
      </c>
      <c r="B215" s="120"/>
      <c r="C215" s="176">
        <f t="shared" si="45"/>
        <v>6</v>
      </c>
      <c r="D215" s="120"/>
      <c r="E215" s="125">
        <f t="shared" si="46"/>
        <v>100818</v>
      </c>
      <c r="F215" s="120"/>
      <c r="G215" s="125" t="s">
        <v>180</v>
      </c>
      <c r="H215" s="130"/>
      <c r="I215" s="127">
        <v>100818</v>
      </c>
      <c r="J215" s="127"/>
      <c r="K215" s="207" t="s">
        <v>461</v>
      </c>
      <c r="L215" s="219" t="s">
        <v>370</v>
      </c>
      <c r="M215" s="219"/>
      <c r="N215" s="219"/>
      <c r="O215" s="219"/>
      <c r="P215" s="219" t="s">
        <v>5</v>
      </c>
      <c r="Q215" s="219" t="s">
        <v>6</v>
      </c>
      <c r="R215" s="219" t="s">
        <v>7</v>
      </c>
      <c r="S215" s="219" t="s">
        <v>8</v>
      </c>
      <c r="T215" s="219" t="s">
        <v>9</v>
      </c>
      <c r="V215" s="133"/>
      <c r="W215" s="97"/>
      <c r="Y215" s="96"/>
      <c r="Z215" s="96"/>
      <c r="AA215" s="96"/>
      <c r="AB215" s="96"/>
      <c r="AC215" s="96"/>
      <c r="AE215" s="96">
        <f>IF((MAXA(Y215,Z215,AA215,AB215,AC215))/1000&lt;10,10,(MAXA(Y215,Z215,AA215,AB215,AC215)/1000))</f>
        <v>10</v>
      </c>
      <c r="AG215" s="96">
        <f>IF(MROUND(AE215+(AE215/100*AG$4),AH$4)&lt;&gt;0,MROUND(AE215+(AE215/100*AG$4),AH$4),5000)</f>
        <v>5000</v>
      </c>
      <c r="AJ215" s="96">
        <f>IF(J215&lt;&gt;"P",195000,19500)</f>
        <v>195000</v>
      </c>
      <c r="AL215" s="11" t="b">
        <f t="shared" ref="AL215:AL258" si="48">IF(AND(AG215&lt;&gt;"",AJ215&lt;&gt;""),AG215&lt;AJ215,"")</f>
        <v>1</v>
      </c>
      <c r="AO215" s="96">
        <f t="shared" si="47"/>
        <v>5000</v>
      </c>
      <c r="AQ215" s="219"/>
    </row>
    <row r="216" spans="1:43" s="196" customFormat="1" x14ac:dyDescent="0.4">
      <c r="A216" s="108">
        <f t="shared" si="44"/>
        <v>1009</v>
      </c>
      <c r="B216" s="117"/>
      <c r="C216" s="171">
        <f t="shared" si="45"/>
        <v>4</v>
      </c>
      <c r="D216" s="117"/>
      <c r="E216" s="108">
        <f t="shared" si="46"/>
        <v>100900</v>
      </c>
      <c r="F216" s="117"/>
      <c r="G216" s="108"/>
      <c r="H216" s="64"/>
      <c r="I216" s="197">
        <v>1009</v>
      </c>
      <c r="J216" s="197"/>
      <c r="K216" s="210" t="s">
        <v>311</v>
      </c>
      <c r="L216" s="224"/>
      <c r="M216" s="224"/>
      <c r="N216" s="224"/>
      <c r="O216" s="224"/>
      <c r="P216" s="224"/>
      <c r="Q216" s="224"/>
      <c r="R216" s="224"/>
      <c r="S216" s="224"/>
      <c r="T216" s="224"/>
      <c r="V216" s="65"/>
      <c r="W216" s="65"/>
      <c r="Y216" s="66"/>
      <c r="Z216" s="66"/>
      <c r="AA216" s="66"/>
      <c r="AB216" s="66"/>
      <c r="AC216" s="67"/>
      <c r="AE216" s="66"/>
      <c r="AG216" s="66"/>
      <c r="AJ216" s="66"/>
      <c r="AL216" s="11" t="str">
        <f t="shared" si="48"/>
        <v/>
      </c>
      <c r="AO216" s="66"/>
      <c r="AQ216" s="224"/>
    </row>
    <row r="217" spans="1:43" x14ac:dyDescent="0.4">
      <c r="A217" s="114">
        <f t="shared" si="44"/>
        <v>100903</v>
      </c>
      <c r="B217" s="120"/>
      <c r="C217" s="172">
        <f t="shared" si="45"/>
        <v>6</v>
      </c>
      <c r="D217" s="120"/>
      <c r="E217" s="114">
        <f t="shared" si="46"/>
        <v>100903</v>
      </c>
      <c r="F217" s="120"/>
      <c r="G217" s="114" t="s">
        <v>180</v>
      </c>
      <c r="H217" s="98"/>
      <c r="I217" s="152">
        <v>100903</v>
      </c>
      <c r="J217" s="152"/>
      <c r="K217" s="203" t="s">
        <v>462</v>
      </c>
      <c r="L217" s="215" t="s">
        <v>75</v>
      </c>
      <c r="M217" s="215"/>
      <c r="N217" s="215"/>
      <c r="O217" s="215"/>
      <c r="P217" s="215" t="s">
        <v>5</v>
      </c>
      <c r="Q217" s="215" t="s">
        <v>6</v>
      </c>
      <c r="R217" s="215" t="s">
        <v>7</v>
      </c>
      <c r="S217" s="215" t="s">
        <v>8</v>
      </c>
      <c r="T217" s="215" t="s">
        <v>9</v>
      </c>
      <c r="V217" s="97"/>
      <c r="W217" s="97"/>
      <c r="Y217" s="96"/>
      <c r="Z217" s="96"/>
      <c r="AA217" s="96"/>
      <c r="AB217" s="96"/>
      <c r="AC217" s="96"/>
      <c r="AE217" s="96">
        <f>IF((MAXA(Y217,Z217,AA217,AB217,AC217))/1000&lt;10,10,(MAXA(Y217,Z217,AA217,AB217,AC217)/1000))</f>
        <v>10</v>
      </c>
      <c r="AG217" s="96">
        <f>IF(MROUND(AE217+(AE217/100*AG$4),AH$4)&lt;&gt;0,MROUND(AE217+(AE217/100*AG$4),AH$4),5000)</f>
        <v>5000</v>
      </c>
      <c r="AJ217" s="96">
        <f>IF(J217&lt;&gt;"P",195000,19500)</f>
        <v>195000</v>
      </c>
      <c r="AL217" s="11" t="b">
        <f t="shared" si="48"/>
        <v>1</v>
      </c>
      <c r="AO217" s="96">
        <f t="shared" si="47"/>
        <v>5000</v>
      </c>
      <c r="AQ217" s="215"/>
    </row>
    <row r="218" spans="1:43" x14ac:dyDescent="0.4">
      <c r="A218" s="109">
        <f t="shared" si="44"/>
        <v>100906</v>
      </c>
      <c r="B218" s="118"/>
      <c r="C218" s="173">
        <f t="shared" si="45"/>
        <v>6</v>
      </c>
      <c r="D218" s="118"/>
      <c r="E218" s="109">
        <f t="shared" si="46"/>
        <v>100906</v>
      </c>
      <c r="F218" s="118"/>
      <c r="G218" s="109"/>
      <c r="H218" s="69"/>
      <c r="I218" s="154">
        <v>100906</v>
      </c>
      <c r="J218" s="154"/>
      <c r="K218" s="204" t="s">
        <v>19</v>
      </c>
      <c r="L218" s="216" t="s">
        <v>66</v>
      </c>
      <c r="M218" s="216"/>
      <c r="N218" s="216"/>
      <c r="O218" s="216"/>
      <c r="P218" s="216" t="s">
        <v>5</v>
      </c>
      <c r="Q218" s="216" t="s">
        <v>6</v>
      </c>
      <c r="R218" s="216" t="s">
        <v>7</v>
      </c>
      <c r="S218" s="216" t="s">
        <v>8</v>
      </c>
      <c r="T218" s="216" t="s">
        <v>9</v>
      </c>
      <c r="V218" s="68"/>
      <c r="W218" s="68"/>
      <c r="Y218" s="72"/>
      <c r="Z218" s="72"/>
      <c r="AA218" s="72"/>
      <c r="AB218" s="72"/>
      <c r="AC218" s="73">
        <v>1</v>
      </c>
      <c r="AE218" s="72">
        <f>IF((MAXA(Y218,Z218,AA218,AB218,AC218))/1000&lt;10,10,(MAXA(Y218,Z218,AA218,AB218,AC218)/1000))</f>
        <v>10</v>
      </c>
      <c r="AG218" s="72">
        <f>IF(MROUND(AE218+(AE218/100*AG$4),AH$4)&lt;&gt;0,MROUND(AE218+(AE218/100*AG$4),AH$4),5000)</f>
        <v>5000</v>
      </c>
      <c r="AJ218" s="72">
        <f>IF(J218&lt;&gt;"P",195000,19500)</f>
        <v>195000</v>
      </c>
      <c r="AL218" s="11" t="b">
        <f t="shared" si="48"/>
        <v>1</v>
      </c>
      <c r="AO218" s="72">
        <f t="shared" si="47"/>
        <v>5000</v>
      </c>
      <c r="AQ218" s="216"/>
    </row>
    <row r="219" spans="1:43" x14ac:dyDescent="0.4">
      <c r="A219" s="109">
        <f t="shared" si="44"/>
        <v>100908</v>
      </c>
      <c r="B219" s="118"/>
      <c r="C219" s="173">
        <f t="shared" si="45"/>
        <v>6</v>
      </c>
      <c r="D219" s="118"/>
      <c r="E219" s="109">
        <f t="shared" si="46"/>
        <v>100908</v>
      </c>
      <c r="F219" s="118"/>
      <c r="G219" s="109"/>
      <c r="H219" s="69"/>
      <c r="I219" s="154">
        <v>100908</v>
      </c>
      <c r="J219" s="154"/>
      <c r="K219" s="204" t="s">
        <v>20</v>
      </c>
      <c r="L219" s="216" t="s">
        <v>66</v>
      </c>
      <c r="M219" s="216"/>
      <c r="N219" s="216"/>
      <c r="O219" s="216"/>
      <c r="P219" s="216" t="s">
        <v>5</v>
      </c>
      <c r="Q219" s="216" t="s">
        <v>6</v>
      </c>
      <c r="R219" s="216" t="s">
        <v>7</v>
      </c>
      <c r="S219" s="216" t="s">
        <v>8</v>
      </c>
      <c r="T219" s="216" t="s">
        <v>9</v>
      </c>
      <c r="V219" s="68"/>
      <c r="W219" s="68"/>
      <c r="Y219" s="72"/>
      <c r="Z219" s="72"/>
      <c r="AA219" s="72"/>
      <c r="AB219" s="72"/>
      <c r="AC219" s="73">
        <v>1</v>
      </c>
      <c r="AE219" s="72">
        <f>IF((MAXA(Y219,Z219,AA219,AB219,AC219))/1000&lt;10,10,(MAXA(Y219,Z219,AA219,AB219,AC219)/1000))</f>
        <v>10</v>
      </c>
      <c r="AG219" s="72">
        <f>IF(MROUND(AE219+(AE219/100*AG$4),AH$4)&lt;&gt;0,MROUND(AE219+(AE219/100*AG$4),AH$4),5000)</f>
        <v>5000</v>
      </c>
      <c r="AJ219" s="72">
        <f>IF(J219&lt;&gt;"P",195000,19500)</f>
        <v>195000</v>
      </c>
      <c r="AL219" s="11" t="b">
        <f t="shared" si="48"/>
        <v>1</v>
      </c>
      <c r="AO219" s="72">
        <f t="shared" si="47"/>
        <v>5000</v>
      </c>
      <c r="AQ219" s="216"/>
    </row>
    <row r="220" spans="1:43" x14ac:dyDescent="0.4">
      <c r="A220" s="109">
        <f t="shared" si="44"/>
        <v>100914</v>
      </c>
      <c r="B220" s="118"/>
      <c r="C220" s="173">
        <f t="shared" si="45"/>
        <v>6</v>
      </c>
      <c r="D220" s="118"/>
      <c r="E220" s="109">
        <f t="shared" si="46"/>
        <v>100914</v>
      </c>
      <c r="F220" s="118"/>
      <c r="G220" s="109"/>
      <c r="H220" s="69"/>
      <c r="I220" s="154">
        <v>100914</v>
      </c>
      <c r="J220" s="154"/>
      <c r="K220" s="204" t="s">
        <v>21</v>
      </c>
      <c r="L220" s="216" t="s">
        <v>75</v>
      </c>
      <c r="M220" s="216"/>
      <c r="N220" s="216"/>
      <c r="O220" s="216"/>
      <c r="P220" s="216" t="s">
        <v>5</v>
      </c>
      <c r="Q220" s="216" t="s">
        <v>6</v>
      </c>
      <c r="R220" s="216" t="s">
        <v>7</v>
      </c>
      <c r="S220" s="216" t="s">
        <v>8</v>
      </c>
      <c r="T220" s="216" t="s">
        <v>9</v>
      </c>
      <c r="V220" s="68"/>
      <c r="W220" s="68"/>
      <c r="Y220" s="72"/>
      <c r="Z220" s="72"/>
      <c r="AA220" s="72"/>
      <c r="AB220" s="72"/>
      <c r="AC220" s="73">
        <v>1</v>
      </c>
      <c r="AE220" s="72">
        <f>IF((MAXA(Y220,Z220,AA220,AB220,AC220))/1000&lt;10,10,(MAXA(Y220,Z220,AA220,AB220,AC220)/1000))</f>
        <v>10</v>
      </c>
      <c r="AG220" s="72">
        <f>IF(MROUND(AE220+(AE220/100*AG$4),AH$4)&lt;&gt;0,MROUND(AE220+(AE220/100*AG$4),AH$4),5000)</f>
        <v>5000</v>
      </c>
      <c r="AJ220" s="72">
        <f>IF(J220&lt;&gt;"P",195000,19500)</f>
        <v>195000</v>
      </c>
      <c r="AL220" s="11" t="b">
        <f t="shared" si="48"/>
        <v>1</v>
      </c>
      <c r="AO220" s="72">
        <f t="shared" si="47"/>
        <v>5000</v>
      </c>
      <c r="AQ220" s="216"/>
    </row>
    <row r="221" spans="1:43" x14ac:dyDescent="0.4">
      <c r="A221" s="109">
        <f t="shared" si="44"/>
        <v>100916</v>
      </c>
      <c r="B221" s="118"/>
      <c r="C221" s="173">
        <f t="shared" si="45"/>
        <v>6</v>
      </c>
      <c r="D221" s="118"/>
      <c r="E221" s="109">
        <f t="shared" si="46"/>
        <v>100916</v>
      </c>
      <c r="F221" s="118"/>
      <c r="G221" s="109"/>
      <c r="H221" s="69"/>
      <c r="I221" s="154">
        <v>100916</v>
      </c>
      <c r="J221" s="154"/>
      <c r="K221" s="204" t="s">
        <v>22</v>
      </c>
      <c r="L221" s="216" t="s">
        <v>75</v>
      </c>
      <c r="M221" s="216"/>
      <c r="N221" s="216"/>
      <c r="O221" s="216"/>
      <c r="P221" s="216" t="s">
        <v>5</v>
      </c>
      <c r="Q221" s="216" t="s">
        <v>6</v>
      </c>
      <c r="R221" s="216" t="s">
        <v>7</v>
      </c>
      <c r="S221" s="216" t="s">
        <v>8</v>
      </c>
      <c r="T221" s="216" t="s">
        <v>9</v>
      </c>
      <c r="V221" s="68"/>
      <c r="W221" s="68"/>
      <c r="Y221" s="72"/>
      <c r="Z221" s="72"/>
      <c r="AA221" s="72"/>
      <c r="AB221" s="72"/>
      <c r="AC221" s="73">
        <v>1</v>
      </c>
      <c r="AE221" s="72">
        <f>IF((MAXA(Y221,Z221,AA221,AB221,AC221))/1000&lt;10,10,(MAXA(Y221,Z221,AA221,AB221,AC221)/1000))</f>
        <v>10</v>
      </c>
      <c r="AG221" s="72">
        <f>IF(MROUND(AE221+(AE221/100*AG$4),AH$4)&lt;&gt;0,MROUND(AE221+(AE221/100*AG$4),AH$4),5000)</f>
        <v>5000</v>
      </c>
      <c r="AJ221" s="72">
        <f>IF(J221&lt;&gt;"P",195000,19500)</f>
        <v>195000</v>
      </c>
      <c r="AL221" s="11" t="b">
        <f t="shared" si="48"/>
        <v>1</v>
      </c>
      <c r="AO221" s="72">
        <f t="shared" si="47"/>
        <v>5000</v>
      </c>
      <c r="AQ221" s="216"/>
    </row>
    <row r="222" spans="1:43" s="196" customFormat="1" x14ac:dyDescent="0.4">
      <c r="A222" s="108">
        <f t="shared" si="44"/>
        <v>1010</v>
      </c>
      <c r="B222" s="117"/>
      <c r="C222" s="171">
        <f t="shared" si="45"/>
        <v>4</v>
      </c>
      <c r="D222" s="117"/>
      <c r="E222" s="108">
        <f t="shared" si="46"/>
        <v>101000</v>
      </c>
      <c r="F222" s="117"/>
      <c r="G222" s="108"/>
      <c r="H222" s="64"/>
      <c r="I222" s="197">
        <v>1010</v>
      </c>
      <c r="J222" s="197"/>
      <c r="K222" s="210" t="s">
        <v>551</v>
      </c>
      <c r="L222" s="224"/>
      <c r="M222" s="224"/>
      <c r="N222" s="224"/>
      <c r="O222" s="224"/>
      <c r="P222" s="224"/>
      <c r="Q222" s="224"/>
      <c r="R222" s="224"/>
      <c r="S222" s="224"/>
      <c r="T222" s="224"/>
      <c r="V222" s="65"/>
      <c r="W222" s="65"/>
      <c r="Y222" s="66"/>
      <c r="Z222" s="66"/>
      <c r="AA222" s="66"/>
      <c r="AB222" s="66"/>
      <c r="AC222" s="67"/>
      <c r="AE222" s="66"/>
      <c r="AG222" s="66"/>
      <c r="AJ222" s="66"/>
      <c r="AL222" s="11" t="str">
        <f t="shared" si="48"/>
        <v/>
      </c>
      <c r="AO222" s="66"/>
      <c r="AQ222" s="224"/>
    </row>
    <row r="223" spans="1:43" x14ac:dyDescent="0.4">
      <c r="A223" s="125">
        <f t="shared" si="44"/>
        <v>101003</v>
      </c>
      <c r="B223" s="120"/>
      <c r="C223" s="176">
        <f t="shared" si="45"/>
        <v>6</v>
      </c>
      <c r="D223" s="120"/>
      <c r="E223" s="125">
        <f t="shared" si="46"/>
        <v>101003</v>
      </c>
      <c r="F223" s="120"/>
      <c r="G223" s="125" t="s">
        <v>180</v>
      </c>
      <c r="H223" s="130"/>
      <c r="I223" s="127">
        <v>101003</v>
      </c>
      <c r="J223" s="127"/>
      <c r="K223" s="207" t="s">
        <v>462</v>
      </c>
      <c r="L223" s="219" t="s">
        <v>75</v>
      </c>
      <c r="M223" s="219"/>
      <c r="N223" s="219"/>
      <c r="O223" s="219"/>
      <c r="P223" s="219" t="s">
        <v>5</v>
      </c>
      <c r="Q223" s="219" t="s">
        <v>6</v>
      </c>
      <c r="R223" s="219" t="s">
        <v>7</v>
      </c>
      <c r="S223" s="219" t="s">
        <v>8</v>
      </c>
      <c r="T223" s="219" t="s">
        <v>9</v>
      </c>
      <c r="V223" s="133"/>
      <c r="W223" s="97"/>
      <c r="Y223" s="96"/>
      <c r="Z223" s="96"/>
      <c r="AA223" s="96"/>
      <c r="AB223" s="96"/>
      <c r="AC223" s="96"/>
      <c r="AE223" s="96">
        <f t="shared" ref="AE223:AE235" si="49">IF((MAXA(Y223,Z223,AA223,AB223,AC223))/1000&lt;10,10,(MAXA(Y223,Z223,AA223,AB223,AC223)/1000))</f>
        <v>10</v>
      </c>
      <c r="AG223" s="96">
        <f t="shared" ref="AG223:AG235" si="50">IF(MROUND(AE223+(AE223/100*AG$4),AH$4)&lt;&gt;0,MROUND(AE223+(AE223/100*AG$4),AH$4),5000)</f>
        <v>5000</v>
      </c>
      <c r="AJ223" s="96">
        <f t="shared" ref="AJ223:AJ235" si="51">IF(J223&lt;&gt;"P",195000,19500)</f>
        <v>195000</v>
      </c>
      <c r="AL223" s="11" t="b">
        <f t="shared" si="48"/>
        <v>1</v>
      </c>
      <c r="AO223" s="96">
        <f t="shared" si="47"/>
        <v>5000</v>
      </c>
      <c r="AQ223" s="219"/>
    </row>
    <row r="224" spans="1:43" x14ac:dyDescent="0.4">
      <c r="A224" s="125">
        <f t="shared" si="44"/>
        <v>101008</v>
      </c>
      <c r="B224" s="120"/>
      <c r="C224" s="176">
        <f t="shared" si="45"/>
        <v>6</v>
      </c>
      <c r="D224" s="120"/>
      <c r="E224" s="125">
        <f t="shared" si="46"/>
        <v>101008</v>
      </c>
      <c r="F224" s="120"/>
      <c r="G224" s="125" t="s">
        <v>180</v>
      </c>
      <c r="H224" s="130"/>
      <c r="I224" s="127">
        <v>101008</v>
      </c>
      <c r="J224" s="127"/>
      <c r="K224" s="207" t="s">
        <v>463</v>
      </c>
      <c r="L224" s="219" t="s">
        <v>75</v>
      </c>
      <c r="M224" s="219"/>
      <c r="N224" s="219"/>
      <c r="O224" s="219"/>
      <c r="P224" s="219" t="s">
        <v>5</v>
      </c>
      <c r="Q224" s="219" t="s">
        <v>6</v>
      </c>
      <c r="R224" s="219" t="s">
        <v>7</v>
      </c>
      <c r="S224" s="219" t="s">
        <v>8</v>
      </c>
      <c r="T224" s="219" t="s">
        <v>9</v>
      </c>
      <c r="V224" s="133"/>
      <c r="W224" s="97"/>
      <c r="Y224" s="96"/>
      <c r="Z224" s="96"/>
      <c r="AA224" s="96"/>
      <c r="AB224" s="96"/>
      <c r="AC224" s="96"/>
      <c r="AE224" s="96">
        <f t="shared" si="49"/>
        <v>10</v>
      </c>
      <c r="AG224" s="96">
        <f t="shared" si="50"/>
        <v>5000</v>
      </c>
      <c r="AJ224" s="96">
        <f t="shared" si="51"/>
        <v>195000</v>
      </c>
      <c r="AL224" s="11" t="b">
        <f t="shared" si="48"/>
        <v>1</v>
      </c>
      <c r="AO224" s="96">
        <f t="shared" si="47"/>
        <v>5000</v>
      </c>
      <c r="AQ224" s="219"/>
    </row>
    <row r="225" spans="1:43" s="196" customFormat="1" x14ac:dyDescent="0.4">
      <c r="A225" s="125">
        <f t="shared" si="44"/>
        <v>101012</v>
      </c>
      <c r="B225" s="120"/>
      <c r="C225" s="176">
        <f t="shared" si="45"/>
        <v>6</v>
      </c>
      <c r="D225" s="120"/>
      <c r="E225" s="125">
        <f t="shared" si="46"/>
        <v>101012</v>
      </c>
      <c r="F225" s="120"/>
      <c r="G225" s="125" t="s">
        <v>180</v>
      </c>
      <c r="H225" s="130"/>
      <c r="I225" s="127">
        <v>101012</v>
      </c>
      <c r="J225" s="127"/>
      <c r="K225" s="207" t="s">
        <v>464</v>
      </c>
      <c r="L225" s="219" t="s">
        <v>75</v>
      </c>
      <c r="M225" s="219"/>
      <c r="N225" s="219"/>
      <c r="O225" s="219"/>
      <c r="P225" s="219" t="s">
        <v>5</v>
      </c>
      <c r="Q225" s="219" t="s">
        <v>6</v>
      </c>
      <c r="R225" s="219" t="s">
        <v>7</v>
      </c>
      <c r="S225" s="219" t="s">
        <v>8</v>
      </c>
      <c r="T225" s="219" t="s">
        <v>9</v>
      </c>
      <c r="U225" s="11"/>
      <c r="V225" s="133"/>
      <c r="W225" s="133"/>
      <c r="X225" s="11"/>
      <c r="Y225" s="137"/>
      <c r="Z225" s="137"/>
      <c r="AA225" s="137"/>
      <c r="AB225" s="137"/>
      <c r="AC225" s="137"/>
      <c r="AD225" s="11"/>
      <c r="AE225" s="137">
        <f t="shared" si="49"/>
        <v>10</v>
      </c>
      <c r="AF225" s="11"/>
      <c r="AG225" s="137">
        <f t="shared" si="50"/>
        <v>5000</v>
      </c>
      <c r="AH225" s="11"/>
      <c r="AI225" s="11"/>
      <c r="AJ225" s="137">
        <f t="shared" si="51"/>
        <v>195000</v>
      </c>
      <c r="AK225" s="11"/>
      <c r="AL225" s="11" t="b">
        <f t="shared" si="48"/>
        <v>1</v>
      </c>
      <c r="AM225" s="11"/>
      <c r="AN225" s="11"/>
      <c r="AO225" s="137">
        <f t="shared" si="47"/>
        <v>5000</v>
      </c>
      <c r="AQ225" s="219"/>
    </row>
    <row r="226" spans="1:43" x14ac:dyDescent="0.4">
      <c r="A226" s="114">
        <f t="shared" si="44"/>
        <v>101111</v>
      </c>
      <c r="B226" s="120"/>
      <c r="C226" s="172">
        <f t="shared" si="45"/>
        <v>6</v>
      </c>
      <c r="D226" s="120"/>
      <c r="E226" s="114">
        <f t="shared" si="46"/>
        <v>101111</v>
      </c>
      <c r="F226" s="120"/>
      <c r="G226" s="114" t="s">
        <v>180</v>
      </c>
      <c r="H226" s="98"/>
      <c r="I226" s="152">
        <v>101111</v>
      </c>
      <c r="J226" s="152" t="s">
        <v>1</v>
      </c>
      <c r="K226" s="203" t="s">
        <v>465</v>
      </c>
      <c r="L226" s="215" t="s">
        <v>75</v>
      </c>
      <c r="M226" s="215"/>
      <c r="N226" s="215"/>
      <c r="O226" s="215"/>
      <c r="P226" s="215" t="s">
        <v>5</v>
      </c>
      <c r="Q226" s="215" t="s">
        <v>6</v>
      </c>
      <c r="R226" s="215" t="s">
        <v>7</v>
      </c>
      <c r="S226" s="215" t="s">
        <v>8</v>
      </c>
      <c r="T226" s="215" t="s">
        <v>9</v>
      </c>
      <c r="V226" s="97"/>
      <c r="W226" s="97"/>
      <c r="Y226" s="96"/>
      <c r="Z226" s="96"/>
      <c r="AA226" s="96"/>
      <c r="AB226" s="96"/>
      <c r="AC226" s="96"/>
      <c r="AE226" s="96">
        <f t="shared" si="49"/>
        <v>10</v>
      </c>
      <c r="AG226" s="96">
        <f t="shared" si="50"/>
        <v>5000</v>
      </c>
      <c r="AJ226" s="96">
        <f t="shared" si="51"/>
        <v>19500</v>
      </c>
      <c r="AL226" s="11" t="b">
        <f t="shared" si="48"/>
        <v>1</v>
      </c>
      <c r="AO226" s="96">
        <f t="shared" si="47"/>
        <v>5000</v>
      </c>
      <c r="AQ226" s="215"/>
    </row>
    <row r="227" spans="1:43" x14ac:dyDescent="0.4">
      <c r="A227" s="114">
        <f t="shared" si="44"/>
        <v>101116</v>
      </c>
      <c r="B227" s="120"/>
      <c r="C227" s="172">
        <f t="shared" si="45"/>
        <v>6</v>
      </c>
      <c r="D227" s="120"/>
      <c r="E227" s="114">
        <f t="shared" si="46"/>
        <v>101116</v>
      </c>
      <c r="F227" s="120"/>
      <c r="G227" s="114" t="s">
        <v>180</v>
      </c>
      <c r="H227" s="98"/>
      <c r="I227" s="152">
        <v>101116</v>
      </c>
      <c r="J227" s="152"/>
      <c r="K227" s="203" t="s">
        <v>466</v>
      </c>
      <c r="L227" s="215" t="s">
        <v>75</v>
      </c>
      <c r="M227" s="215"/>
      <c r="N227" s="215"/>
      <c r="O227" s="215"/>
      <c r="P227" s="215" t="s">
        <v>5</v>
      </c>
      <c r="Q227" s="215" t="s">
        <v>6</v>
      </c>
      <c r="R227" s="215" t="s">
        <v>7</v>
      </c>
      <c r="S227" s="215" t="s">
        <v>8</v>
      </c>
      <c r="T227" s="215" t="s">
        <v>9</v>
      </c>
      <c r="V227" s="97"/>
      <c r="W227" s="97"/>
      <c r="Y227" s="96"/>
      <c r="Z227" s="96"/>
      <c r="AA227" s="96"/>
      <c r="AB227" s="96"/>
      <c r="AC227" s="96"/>
      <c r="AE227" s="96">
        <f t="shared" si="49"/>
        <v>10</v>
      </c>
      <c r="AG227" s="96">
        <f t="shared" si="50"/>
        <v>5000</v>
      </c>
      <c r="AJ227" s="96">
        <f t="shared" si="51"/>
        <v>195000</v>
      </c>
      <c r="AL227" s="11" t="b">
        <f t="shared" si="48"/>
        <v>1</v>
      </c>
      <c r="AO227" s="96">
        <f t="shared" si="47"/>
        <v>5000</v>
      </c>
      <c r="AQ227" s="215"/>
    </row>
    <row r="228" spans="1:43" x14ac:dyDescent="0.4">
      <c r="A228" s="114">
        <f t="shared" si="44"/>
        <v>101118</v>
      </c>
      <c r="B228" s="120"/>
      <c r="C228" s="172">
        <f t="shared" si="45"/>
        <v>6</v>
      </c>
      <c r="D228" s="120"/>
      <c r="E228" s="114">
        <f t="shared" si="46"/>
        <v>101118</v>
      </c>
      <c r="F228" s="120"/>
      <c r="G228" s="114" t="s">
        <v>180</v>
      </c>
      <c r="H228" s="98"/>
      <c r="I228" s="152">
        <v>101118</v>
      </c>
      <c r="J228" s="152"/>
      <c r="K228" s="203" t="s">
        <v>467</v>
      </c>
      <c r="L228" s="215" t="s">
        <v>370</v>
      </c>
      <c r="M228" s="215"/>
      <c r="N228" s="215"/>
      <c r="O228" s="215"/>
      <c r="P228" s="215" t="s">
        <v>5</v>
      </c>
      <c r="Q228" s="215" t="s">
        <v>6</v>
      </c>
      <c r="R228" s="215" t="s">
        <v>7</v>
      </c>
      <c r="S228" s="215" t="s">
        <v>8</v>
      </c>
      <c r="T228" s="215" t="s">
        <v>9</v>
      </c>
      <c r="V228" s="97"/>
      <c r="W228" s="97"/>
      <c r="Y228" s="96"/>
      <c r="Z228" s="96"/>
      <c r="AA228" s="96"/>
      <c r="AB228" s="96"/>
      <c r="AC228" s="96"/>
      <c r="AE228" s="96">
        <f t="shared" si="49"/>
        <v>10</v>
      </c>
      <c r="AG228" s="96">
        <f t="shared" si="50"/>
        <v>5000</v>
      </c>
      <c r="AJ228" s="96">
        <f t="shared" si="51"/>
        <v>195000</v>
      </c>
      <c r="AL228" s="11" t="b">
        <f t="shared" si="48"/>
        <v>1</v>
      </c>
      <c r="AO228" s="96">
        <f t="shared" si="47"/>
        <v>5000</v>
      </c>
      <c r="AQ228" s="215"/>
    </row>
    <row r="229" spans="1:43" x14ac:dyDescent="0.4">
      <c r="A229" s="114">
        <f t="shared" si="44"/>
        <v>101203</v>
      </c>
      <c r="B229" s="120"/>
      <c r="C229" s="172">
        <f t="shared" si="45"/>
        <v>6</v>
      </c>
      <c r="D229" s="120"/>
      <c r="E229" s="114">
        <f t="shared" si="46"/>
        <v>101203</v>
      </c>
      <c r="F229" s="120"/>
      <c r="G229" s="114" t="s">
        <v>180</v>
      </c>
      <c r="H229" s="98"/>
      <c r="I229" s="152">
        <v>101203</v>
      </c>
      <c r="J229" s="152"/>
      <c r="K229" s="203" t="s">
        <v>459</v>
      </c>
      <c r="L229" s="215" t="s">
        <v>432</v>
      </c>
      <c r="M229" s="215"/>
      <c r="N229" s="215"/>
      <c r="O229" s="215"/>
      <c r="P229" s="215" t="s">
        <v>5</v>
      </c>
      <c r="Q229" s="215" t="s">
        <v>6</v>
      </c>
      <c r="R229" s="215" t="s">
        <v>7</v>
      </c>
      <c r="S229" s="215" t="s">
        <v>8</v>
      </c>
      <c r="T229" s="215" t="s">
        <v>9</v>
      </c>
      <c r="V229" s="97"/>
      <c r="W229" s="97"/>
      <c r="Y229" s="96"/>
      <c r="Z229" s="96"/>
      <c r="AA229" s="96"/>
      <c r="AB229" s="96"/>
      <c r="AC229" s="96"/>
      <c r="AE229" s="96">
        <f t="shared" si="49"/>
        <v>10</v>
      </c>
      <c r="AG229" s="96">
        <f t="shared" si="50"/>
        <v>5000</v>
      </c>
      <c r="AJ229" s="96">
        <f t="shared" si="51"/>
        <v>195000</v>
      </c>
      <c r="AL229" s="11" t="b">
        <f t="shared" si="48"/>
        <v>1</v>
      </c>
      <c r="AO229" s="96">
        <f t="shared" si="47"/>
        <v>5000</v>
      </c>
      <c r="AQ229" s="215"/>
    </row>
    <row r="230" spans="1:43" x14ac:dyDescent="0.4">
      <c r="A230" s="114">
        <f t="shared" si="44"/>
        <v>101205</v>
      </c>
      <c r="B230" s="120"/>
      <c r="C230" s="172">
        <f t="shared" si="45"/>
        <v>6</v>
      </c>
      <c r="D230" s="120"/>
      <c r="E230" s="114">
        <f t="shared" si="46"/>
        <v>101205</v>
      </c>
      <c r="F230" s="120"/>
      <c r="G230" s="114" t="s">
        <v>180</v>
      </c>
      <c r="H230" s="98"/>
      <c r="I230" s="152">
        <v>101205</v>
      </c>
      <c r="J230" s="152"/>
      <c r="K230" s="203" t="s">
        <v>458</v>
      </c>
      <c r="L230" s="215" t="s">
        <v>370</v>
      </c>
      <c r="M230" s="215"/>
      <c r="N230" s="215"/>
      <c r="O230" s="215"/>
      <c r="P230" s="215" t="s">
        <v>5</v>
      </c>
      <c r="Q230" s="215" t="s">
        <v>6</v>
      </c>
      <c r="R230" s="215" t="s">
        <v>7</v>
      </c>
      <c r="S230" s="215" t="s">
        <v>8</v>
      </c>
      <c r="T230" s="215" t="s">
        <v>9</v>
      </c>
      <c r="V230" s="97"/>
      <c r="W230" s="97"/>
      <c r="Y230" s="96"/>
      <c r="Z230" s="96"/>
      <c r="AA230" s="96"/>
      <c r="AB230" s="96"/>
      <c r="AC230" s="96"/>
      <c r="AE230" s="96">
        <f t="shared" si="49"/>
        <v>10</v>
      </c>
      <c r="AG230" s="96">
        <f t="shared" si="50"/>
        <v>5000</v>
      </c>
      <c r="AJ230" s="96">
        <f t="shared" si="51"/>
        <v>195000</v>
      </c>
      <c r="AL230" s="11" t="b">
        <f t="shared" si="48"/>
        <v>1</v>
      </c>
      <c r="AO230" s="96">
        <f t="shared" si="47"/>
        <v>5000</v>
      </c>
      <c r="AQ230" s="215"/>
    </row>
    <row r="231" spans="1:43" s="196" customFormat="1" x14ac:dyDescent="0.4">
      <c r="A231" s="125">
        <f t="shared" si="44"/>
        <v>101206</v>
      </c>
      <c r="B231" s="120"/>
      <c r="C231" s="176">
        <f t="shared" si="45"/>
        <v>6</v>
      </c>
      <c r="D231" s="120"/>
      <c r="E231" s="125">
        <f t="shared" si="46"/>
        <v>101206</v>
      </c>
      <c r="F231" s="120"/>
      <c r="G231" s="125" t="s">
        <v>180</v>
      </c>
      <c r="H231" s="130"/>
      <c r="I231" s="127">
        <v>101206</v>
      </c>
      <c r="J231" s="127"/>
      <c r="K231" s="207" t="s">
        <v>468</v>
      </c>
      <c r="L231" s="219" t="s">
        <v>75</v>
      </c>
      <c r="M231" s="219"/>
      <c r="N231" s="219"/>
      <c r="O231" s="219"/>
      <c r="P231" s="219" t="s">
        <v>5</v>
      </c>
      <c r="Q231" s="219" t="s">
        <v>6</v>
      </c>
      <c r="R231" s="219" t="s">
        <v>7</v>
      </c>
      <c r="S231" s="219" t="s">
        <v>8</v>
      </c>
      <c r="T231" s="219" t="s">
        <v>9</v>
      </c>
      <c r="U231" s="11"/>
      <c r="V231" s="133"/>
      <c r="W231" s="133"/>
      <c r="X231" s="11"/>
      <c r="Y231" s="137"/>
      <c r="Z231" s="137"/>
      <c r="AA231" s="137"/>
      <c r="AB231" s="137"/>
      <c r="AC231" s="137"/>
      <c r="AD231" s="11"/>
      <c r="AE231" s="137">
        <f t="shared" si="49"/>
        <v>10</v>
      </c>
      <c r="AF231" s="11"/>
      <c r="AG231" s="137">
        <f t="shared" si="50"/>
        <v>5000</v>
      </c>
      <c r="AH231" s="11"/>
      <c r="AI231" s="11"/>
      <c r="AJ231" s="137">
        <f t="shared" si="51"/>
        <v>195000</v>
      </c>
      <c r="AK231" s="11"/>
      <c r="AL231" s="11" t="b">
        <f t="shared" si="48"/>
        <v>1</v>
      </c>
      <c r="AM231" s="11"/>
      <c r="AN231" s="11"/>
      <c r="AO231" s="137">
        <f t="shared" si="47"/>
        <v>5000</v>
      </c>
      <c r="AQ231" s="219"/>
    </row>
    <row r="232" spans="1:43" x14ac:dyDescent="0.4">
      <c r="A232" s="114">
        <f t="shared" si="44"/>
        <v>101208</v>
      </c>
      <c r="B232" s="120"/>
      <c r="C232" s="172">
        <f t="shared" si="45"/>
        <v>6</v>
      </c>
      <c r="D232" s="120"/>
      <c r="E232" s="114">
        <f t="shared" si="46"/>
        <v>101208</v>
      </c>
      <c r="F232" s="120"/>
      <c r="G232" s="114" t="s">
        <v>180</v>
      </c>
      <c r="H232" s="98"/>
      <c r="I232" s="152">
        <v>101208</v>
      </c>
      <c r="J232" s="152"/>
      <c r="K232" s="203" t="s">
        <v>469</v>
      </c>
      <c r="L232" s="215" t="s">
        <v>75</v>
      </c>
      <c r="M232" s="215"/>
      <c r="N232" s="215"/>
      <c r="O232" s="215"/>
      <c r="P232" s="215" t="s">
        <v>5</v>
      </c>
      <c r="Q232" s="215" t="s">
        <v>6</v>
      </c>
      <c r="R232" s="215" t="s">
        <v>7</v>
      </c>
      <c r="S232" s="215" t="s">
        <v>8</v>
      </c>
      <c r="T232" s="215" t="s">
        <v>9</v>
      </c>
      <c r="V232" s="97"/>
      <c r="W232" s="97"/>
      <c r="Y232" s="96"/>
      <c r="Z232" s="96"/>
      <c r="AA232" s="96"/>
      <c r="AB232" s="96"/>
      <c r="AC232" s="96"/>
      <c r="AE232" s="96">
        <f t="shared" si="49"/>
        <v>10</v>
      </c>
      <c r="AG232" s="96">
        <f t="shared" si="50"/>
        <v>5000</v>
      </c>
      <c r="AJ232" s="96">
        <f t="shared" si="51"/>
        <v>195000</v>
      </c>
      <c r="AL232" s="11" t="b">
        <f t="shared" si="48"/>
        <v>1</v>
      </c>
      <c r="AO232" s="96">
        <f t="shared" si="47"/>
        <v>5000</v>
      </c>
      <c r="AQ232" s="215"/>
    </row>
    <row r="233" spans="1:43" x14ac:dyDescent="0.4">
      <c r="A233" s="114">
        <f t="shared" si="44"/>
        <v>101210</v>
      </c>
      <c r="B233" s="120"/>
      <c r="C233" s="172">
        <f t="shared" si="45"/>
        <v>6</v>
      </c>
      <c r="D233" s="120"/>
      <c r="E233" s="114">
        <f t="shared" si="46"/>
        <v>101210</v>
      </c>
      <c r="F233" s="120"/>
      <c r="G233" s="114" t="s">
        <v>180</v>
      </c>
      <c r="H233" s="98"/>
      <c r="I233" s="152">
        <v>101210</v>
      </c>
      <c r="J233" s="152"/>
      <c r="K233" s="203" t="s">
        <v>470</v>
      </c>
      <c r="L233" s="215" t="s">
        <v>75</v>
      </c>
      <c r="M233" s="215"/>
      <c r="N233" s="215"/>
      <c r="O233" s="215"/>
      <c r="P233" s="215" t="s">
        <v>5</v>
      </c>
      <c r="Q233" s="215" t="s">
        <v>6</v>
      </c>
      <c r="R233" s="215" t="s">
        <v>7</v>
      </c>
      <c r="S233" s="215" t="s">
        <v>8</v>
      </c>
      <c r="T233" s="215" t="s">
        <v>9</v>
      </c>
      <c r="V233" s="97"/>
      <c r="W233" s="97"/>
      <c r="Y233" s="96"/>
      <c r="Z233" s="96"/>
      <c r="AA233" s="96"/>
      <c r="AB233" s="96"/>
      <c r="AC233" s="96"/>
      <c r="AE233" s="96">
        <f t="shared" si="49"/>
        <v>10</v>
      </c>
      <c r="AG233" s="96">
        <f t="shared" si="50"/>
        <v>5000</v>
      </c>
      <c r="AJ233" s="96">
        <f t="shared" si="51"/>
        <v>195000</v>
      </c>
      <c r="AL233" s="11" t="b">
        <f t="shared" si="48"/>
        <v>1</v>
      </c>
      <c r="AO233" s="96">
        <f t="shared" si="47"/>
        <v>5000</v>
      </c>
      <c r="AQ233" s="215"/>
    </row>
    <row r="234" spans="1:43" s="196" customFormat="1" x14ac:dyDescent="0.4">
      <c r="A234" s="125">
        <f t="shared" si="44"/>
        <v>101213</v>
      </c>
      <c r="B234" s="120"/>
      <c r="C234" s="176">
        <f t="shared" si="45"/>
        <v>6</v>
      </c>
      <c r="D234" s="120"/>
      <c r="E234" s="125">
        <f t="shared" si="46"/>
        <v>101213</v>
      </c>
      <c r="F234" s="120"/>
      <c r="G234" s="125" t="s">
        <v>180</v>
      </c>
      <c r="H234" s="130"/>
      <c r="I234" s="127">
        <v>101213</v>
      </c>
      <c r="J234" s="127"/>
      <c r="K234" s="207" t="s">
        <v>380</v>
      </c>
      <c r="L234" s="219" t="s">
        <v>370</v>
      </c>
      <c r="M234" s="219"/>
      <c r="N234" s="219"/>
      <c r="O234" s="219"/>
      <c r="P234" s="219" t="s">
        <v>5</v>
      </c>
      <c r="Q234" s="219" t="s">
        <v>6</v>
      </c>
      <c r="R234" s="219" t="s">
        <v>7</v>
      </c>
      <c r="S234" s="219" t="s">
        <v>8</v>
      </c>
      <c r="T234" s="219" t="s">
        <v>9</v>
      </c>
      <c r="U234" s="11"/>
      <c r="V234" s="133"/>
      <c r="W234" s="133"/>
      <c r="X234" s="11"/>
      <c r="Y234" s="137"/>
      <c r="Z234" s="137"/>
      <c r="AA234" s="137"/>
      <c r="AB234" s="137"/>
      <c r="AC234" s="137"/>
      <c r="AD234" s="11"/>
      <c r="AE234" s="137">
        <f t="shared" si="49"/>
        <v>10</v>
      </c>
      <c r="AF234" s="11"/>
      <c r="AG234" s="137">
        <f t="shared" si="50"/>
        <v>5000</v>
      </c>
      <c r="AH234" s="11"/>
      <c r="AI234" s="11"/>
      <c r="AJ234" s="137">
        <f t="shared" si="51"/>
        <v>195000</v>
      </c>
      <c r="AK234" s="11"/>
      <c r="AL234" s="11" t="b">
        <f t="shared" si="48"/>
        <v>1</v>
      </c>
      <c r="AM234" s="11"/>
      <c r="AN234" s="11"/>
      <c r="AO234" s="137">
        <f t="shared" si="47"/>
        <v>5000</v>
      </c>
      <c r="AQ234" s="219"/>
    </row>
    <row r="235" spans="1:43" x14ac:dyDescent="0.4">
      <c r="A235" s="114">
        <f t="shared" si="44"/>
        <v>101306</v>
      </c>
      <c r="B235" s="120"/>
      <c r="C235" s="172">
        <f t="shared" si="45"/>
        <v>6</v>
      </c>
      <c r="D235" s="120"/>
      <c r="E235" s="114">
        <f t="shared" si="46"/>
        <v>101306</v>
      </c>
      <c r="F235" s="120"/>
      <c r="G235" s="114" t="s">
        <v>180</v>
      </c>
      <c r="H235" s="98"/>
      <c r="I235" s="152">
        <v>101306</v>
      </c>
      <c r="J235" s="152"/>
      <c r="K235" s="203" t="s">
        <v>471</v>
      </c>
      <c r="L235" s="215" t="s">
        <v>75</v>
      </c>
      <c r="M235" s="215"/>
      <c r="N235" s="215"/>
      <c r="O235" s="215"/>
      <c r="P235" s="215" t="s">
        <v>5</v>
      </c>
      <c r="Q235" s="215" t="s">
        <v>6</v>
      </c>
      <c r="R235" s="215" t="s">
        <v>7</v>
      </c>
      <c r="S235" s="215" t="s">
        <v>8</v>
      </c>
      <c r="T235" s="215" t="s">
        <v>9</v>
      </c>
      <c r="V235" s="97"/>
      <c r="W235" s="97"/>
      <c r="Y235" s="96"/>
      <c r="Z235" s="96"/>
      <c r="AA235" s="96"/>
      <c r="AB235" s="96"/>
      <c r="AC235" s="96"/>
      <c r="AE235" s="96">
        <f t="shared" si="49"/>
        <v>10</v>
      </c>
      <c r="AG235" s="96">
        <f t="shared" si="50"/>
        <v>5000</v>
      </c>
      <c r="AJ235" s="96">
        <f t="shared" si="51"/>
        <v>195000</v>
      </c>
      <c r="AL235" s="11" t="b">
        <f t="shared" si="48"/>
        <v>1</v>
      </c>
      <c r="AO235" s="96">
        <f t="shared" si="47"/>
        <v>5000</v>
      </c>
      <c r="AQ235" s="215"/>
    </row>
    <row r="236" spans="1:43" x14ac:dyDescent="0.4">
      <c r="A236" s="183">
        <f t="shared" si="44"/>
        <v>11</v>
      </c>
      <c r="B236" s="116"/>
      <c r="C236" s="184">
        <f t="shared" si="45"/>
        <v>2</v>
      </c>
      <c r="D236" s="116"/>
      <c r="E236" s="183">
        <f t="shared" si="46"/>
        <v>110000</v>
      </c>
      <c r="F236" s="116"/>
      <c r="G236" s="183"/>
      <c r="H236" s="185"/>
      <c r="I236" s="183">
        <v>11</v>
      </c>
      <c r="J236" s="183"/>
      <c r="K236" s="185" t="s">
        <v>290</v>
      </c>
      <c r="L236" s="222"/>
      <c r="M236" s="222"/>
      <c r="N236" s="222"/>
      <c r="O236" s="222"/>
      <c r="P236" s="222"/>
      <c r="Q236" s="222"/>
      <c r="R236" s="222"/>
      <c r="S236" s="222"/>
      <c r="T236" s="222"/>
      <c r="U236" s="195"/>
      <c r="V236" s="186"/>
      <c r="W236" s="186"/>
      <c r="X236" s="195"/>
      <c r="Y236" s="187"/>
      <c r="Z236" s="187"/>
      <c r="AA236" s="187"/>
      <c r="AB236" s="187"/>
      <c r="AC236" s="188"/>
      <c r="AD236" s="195"/>
      <c r="AE236" s="187"/>
      <c r="AF236" s="195"/>
      <c r="AG236" s="187"/>
      <c r="AH236" s="195"/>
      <c r="AI236" s="195"/>
      <c r="AJ236" s="187"/>
      <c r="AK236" s="195"/>
      <c r="AL236" s="11" t="str">
        <f t="shared" si="48"/>
        <v/>
      </c>
      <c r="AM236" s="195"/>
      <c r="AN236" s="195"/>
      <c r="AO236" s="187"/>
      <c r="AQ236" s="222"/>
    </row>
    <row r="237" spans="1:43" x14ac:dyDescent="0.4">
      <c r="A237" s="124">
        <f t="shared" si="44"/>
        <v>1101</v>
      </c>
      <c r="B237" s="117"/>
      <c r="C237" s="175">
        <f t="shared" si="45"/>
        <v>4</v>
      </c>
      <c r="D237" s="117"/>
      <c r="E237" s="124">
        <f t="shared" si="46"/>
        <v>110100</v>
      </c>
      <c r="F237" s="117"/>
      <c r="G237" s="124"/>
      <c r="H237" s="160"/>
      <c r="I237" s="198">
        <v>1101</v>
      </c>
      <c r="J237" s="198"/>
      <c r="K237" s="211" t="s">
        <v>312</v>
      </c>
      <c r="L237" s="225"/>
      <c r="M237" s="225"/>
      <c r="N237" s="225"/>
      <c r="O237" s="225"/>
      <c r="P237" s="225"/>
      <c r="Q237" s="225"/>
      <c r="R237" s="225"/>
      <c r="S237" s="225"/>
      <c r="T237" s="225"/>
      <c r="U237" s="196"/>
      <c r="V237" s="128"/>
      <c r="W237" s="128"/>
      <c r="X237" s="196"/>
      <c r="Y237" s="135"/>
      <c r="Z237" s="135"/>
      <c r="AA237" s="135"/>
      <c r="AB237" s="135"/>
      <c r="AC237" s="141"/>
      <c r="AD237" s="196"/>
      <c r="AE237" s="135"/>
      <c r="AF237" s="196"/>
      <c r="AG237" s="135"/>
      <c r="AH237" s="196"/>
      <c r="AI237" s="196"/>
      <c r="AJ237" s="135"/>
      <c r="AK237" s="196"/>
      <c r="AL237" s="11" t="str">
        <f t="shared" si="48"/>
        <v/>
      </c>
      <c r="AM237" s="196"/>
      <c r="AN237" s="196"/>
      <c r="AO237" s="135"/>
      <c r="AQ237" s="225"/>
    </row>
    <row r="238" spans="1:43" x14ac:dyDescent="0.4">
      <c r="A238" s="114">
        <f t="shared" si="44"/>
        <v>110107</v>
      </c>
      <c r="B238" s="120"/>
      <c r="C238" s="172">
        <f t="shared" si="45"/>
        <v>6</v>
      </c>
      <c r="D238" s="120"/>
      <c r="E238" s="114">
        <f t="shared" si="46"/>
        <v>110107</v>
      </c>
      <c r="F238" s="120"/>
      <c r="G238" s="114" t="s">
        <v>180</v>
      </c>
      <c r="H238" s="98"/>
      <c r="I238" s="152">
        <v>110107</v>
      </c>
      <c r="J238" s="152" t="s">
        <v>1</v>
      </c>
      <c r="K238" s="203" t="s">
        <v>472</v>
      </c>
      <c r="L238" s="215" t="s">
        <v>75</v>
      </c>
      <c r="M238" s="215"/>
      <c r="N238" s="215"/>
      <c r="O238" s="215"/>
      <c r="P238" s="215" t="s">
        <v>5</v>
      </c>
      <c r="Q238" s="215" t="s">
        <v>6</v>
      </c>
      <c r="R238" s="215" t="s">
        <v>7</v>
      </c>
      <c r="S238" s="215" t="s">
        <v>8</v>
      </c>
      <c r="T238" s="215" t="s">
        <v>9</v>
      </c>
      <c r="V238" s="97"/>
      <c r="W238" s="97"/>
      <c r="Y238" s="96"/>
      <c r="Z238" s="96"/>
      <c r="AA238" s="96"/>
      <c r="AB238" s="96"/>
      <c r="AC238" s="96"/>
      <c r="AE238" s="96">
        <f>IF((MAXA(Y238,Z238,AA238,AB238,AC238))/1000&lt;10,10,(MAXA(Y238,Z238,AA238,AB238,AC238)/1000))</f>
        <v>10</v>
      </c>
      <c r="AG238" s="96">
        <f>IF(MROUND(AE238+(AE238/100*AG$4),AH$4)&lt;&gt;0,MROUND(AE238+(AE238/100*AG$4),AH$4),5000)</f>
        <v>5000</v>
      </c>
      <c r="AJ238" s="96">
        <f>IF(J238&lt;&gt;"P",195000,19500)</f>
        <v>19500</v>
      </c>
      <c r="AL238" s="11" t="b">
        <f t="shared" si="48"/>
        <v>1</v>
      </c>
      <c r="AO238" s="96">
        <f t="shared" si="47"/>
        <v>5000</v>
      </c>
      <c r="AQ238" s="215"/>
    </row>
    <row r="239" spans="1:43" s="196" customFormat="1" x14ac:dyDescent="0.4">
      <c r="A239" s="111">
        <f t="shared" si="44"/>
        <v>110111</v>
      </c>
      <c r="B239" s="119"/>
      <c r="C239" s="174">
        <f t="shared" si="45"/>
        <v>6</v>
      </c>
      <c r="D239" s="119"/>
      <c r="E239" s="111">
        <f t="shared" si="46"/>
        <v>110111</v>
      </c>
      <c r="F239" s="119"/>
      <c r="G239" s="111" t="s">
        <v>180</v>
      </c>
      <c r="H239" s="105"/>
      <c r="I239" s="155">
        <v>110111</v>
      </c>
      <c r="J239" s="155" t="s">
        <v>1</v>
      </c>
      <c r="K239" s="205" t="s">
        <v>230</v>
      </c>
      <c r="L239" s="217" t="s">
        <v>366</v>
      </c>
      <c r="M239" s="217"/>
      <c r="N239" s="217"/>
      <c r="O239" s="217"/>
      <c r="P239" s="217" t="s">
        <v>5</v>
      </c>
      <c r="Q239" s="217" t="s">
        <v>6</v>
      </c>
      <c r="R239" s="217" t="s">
        <v>7</v>
      </c>
      <c r="S239" s="217" t="s">
        <v>8</v>
      </c>
      <c r="T239" s="217" t="s">
        <v>9</v>
      </c>
      <c r="U239" s="11"/>
      <c r="V239" s="77"/>
      <c r="W239" s="77"/>
      <c r="X239" s="11"/>
      <c r="Y239" s="136"/>
      <c r="Z239" s="136"/>
      <c r="AA239" s="136"/>
      <c r="AB239" s="136"/>
      <c r="AC239" s="142"/>
      <c r="AD239" s="11"/>
      <c r="AE239" s="136">
        <f>IF((MAXA(Y239,Z239,AA239,AB239,AC239))/1000&lt;10,10,(MAXA(Y239,Z239,AA239,AB239,AC239)/1000))</f>
        <v>10</v>
      </c>
      <c r="AF239" s="11"/>
      <c r="AG239" s="136">
        <f>IF(MROUND(AE239+(AE239/100*AG$4),AH$4)&lt;&gt;0,MROUND(AE239+(AE239/100*AG$4),AH$4),5000)</f>
        <v>5000</v>
      </c>
      <c r="AH239" s="11"/>
      <c r="AI239" s="11"/>
      <c r="AJ239" s="136">
        <f>IF(J239&lt;&gt;"P",195000,19500)</f>
        <v>19500</v>
      </c>
      <c r="AK239" s="11"/>
      <c r="AL239" s="11" t="b">
        <f t="shared" si="48"/>
        <v>1</v>
      </c>
      <c r="AM239" s="11"/>
      <c r="AN239" s="11"/>
      <c r="AO239" s="136">
        <f t="shared" si="47"/>
        <v>5000</v>
      </c>
      <c r="AQ239" s="217"/>
    </row>
    <row r="240" spans="1:43" x14ac:dyDescent="0.4">
      <c r="A240" s="110">
        <f t="shared" si="44"/>
        <v>110112</v>
      </c>
      <c r="B240" s="119"/>
      <c r="C240" s="177">
        <f t="shared" si="45"/>
        <v>6</v>
      </c>
      <c r="D240" s="119"/>
      <c r="E240" s="110">
        <f t="shared" si="46"/>
        <v>110112</v>
      </c>
      <c r="F240" s="119"/>
      <c r="G240" s="110" t="s">
        <v>180</v>
      </c>
      <c r="H240" s="84"/>
      <c r="I240" s="157">
        <v>110112</v>
      </c>
      <c r="J240" s="157"/>
      <c r="K240" s="208" t="s">
        <v>189</v>
      </c>
      <c r="L240" s="220" t="s">
        <v>366</v>
      </c>
      <c r="M240" s="220"/>
      <c r="N240" s="220"/>
      <c r="O240" s="220"/>
      <c r="P240" s="220" t="s">
        <v>5</v>
      </c>
      <c r="Q240" s="220" t="s">
        <v>6</v>
      </c>
      <c r="R240" s="220" t="s">
        <v>7</v>
      </c>
      <c r="S240" s="220" t="s">
        <v>8</v>
      </c>
      <c r="T240" s="220" t="s">
        <v>9</v>
      </c>
      <c r="V240" s="74"/>
      <c r="W240" s="74"/>
      <c r="Y240" s="75"/>
      <c r="Z240" s="75"/>
      <c r="AA240" s="75"/>
      <c r="AB240" s="75"/>
      <c r="AC240" s="76"/>
      <c r="AE240" s="75">
        <f>IF((MAXA(Y240,Z240,AA240,AB240,AC240))/1000&lt;10,10,(MAXA(Y240,Z240,AA240,AB240,AC240)/1000))</f>
        <v>10</v>
      </c>
      <c r="AG240" s="75">
        <f>IF(MROUND(AE240+(AE240/100*AG$4),AH$4)&lt;&gt;0,MROUND(AE240+(AE240/100*AG$4),AH$4),5000)</f>
        <v>5000</v>
      </c>
      <c r="AJ240" s="75">
        <f>IF(J240&lt;&gt;"P",195000,19500)</f>
        <v>195000</v>
      </c>
      <c r="AL240" s="11" t="b">
        <f t="shared" si="48"/>
        <v>1</v>
      </c>
      <c r="AO240" s="75">
        <f t="shared" si="47"/>
        <v>5000</v>
      </c>
      <c r="AQ240" s="220"/>
    </row>
    <row r="241" spans="1:43" x14ac:dyDescent="0.4">
      <c r="A241" s="114">
        <f t="shared" si="44"/>
        <v>110113</v>
      </c>
      <c r="B241" s="120"/>
      <c r="C241" s="172">
        <f t="shared" si="45"/>
        <v>6</v>
      </c>
      <c r="D241" s="120"/>
      <c r="E241" s="114">
        <f t="shared" si="46"/>
        <v>110113</v>
      </c>
      <c r="F241" s="120"/>
      <c r="G241" s="114" t="s">
        <v>180</v>
      </c>
      <c r="H241" s="98"/>
      <c r="I241" s="152">
        <v>110113</v>
      </c>
      <c r="J241" s="152" t="s">
        <v>1</v>
      </c>
      <c r="K241" s="203" t="s">
        <v>473</v>
      </c>
      <c r="L241" s="215" t="s">
        <v>366</v>
      </c>
      <c r="M241" s="215"/>
      <c r="N241" s="215"/>
      <c r="O241" s="215"/>
      <c r="P241" s="215" t="s">
        <v>5</v>
      </c>
      <c r="Q241" s="215" t="s">
        <v>6</v>
      </c>
      <c r="R241" s="215" t="s">
        <v>7</v>
      </c>
      <c r="S241" s="215" t="s">
        <v>8</v>
      </c>
      <c r="T241" s="215" t="s">
        <v>9</v>
      </c>
      <c r="V241" s="97"/>
      <c r="W241" s="97"/>
      <c r="Y241" s="96"/>
      <c r="Z241" s="96"/>
      <c r="AA241" s="96"/>
      <c r="AB241" s="96"/>
      <c r="AC241" s="96"/>
      <c r="AE241" s="96">
        <f>IF((MAXA(Y241,Z241,AA241,AB241,AC241))/1000&lt;10,10,(MAXA(Y241,Z241,AA241,AB241,AC241)/1000))</f>
        <v>10</v>
      </c>
      <c r="AG241" s="96">
        <f>IF(MROUND(AE241+(AE241/100*AG$4),AH$4)&lt;&gt;0,MROUND(AE241+(AE241/100*AG$4),AH$4),5000)</f>
        <v>5000</v>
      </c>
      <c r="AJ241" s="96">
        <f>IF(J241&lt;&gt;"P",195000,19500)</f>
        <v>19500</v>
      </c>
      <c r="AL241" s="11" t="b">
        <f t="shared" si="48"/>
        <v>1</v>
      </c>
      <c r="AO241" s="96">
        <f t="shared" si="47"/>
        <v>5000</v>
      </c>
      <c r="AQ241" s="215"/>
    </row>
    <row r="242" spans="1:43" x14ac:dyDescent="0.4">
      <c r="A242" s="124">
        <f t="shared" si="44"/>
        <v>1105</v>
      </c>
      <c r="B242" s="117"/>
      <c r="C242" s="175">
        <f t="shared" si="45"/>
        <v>4</v>
      </c>
      <c r="D242" s="117"/>
      <c r="E242" s="124">
        <f t="shared" si="46"/>
        <v>110500</v>
      </c>
      <c r="F242" s="117"/>
      <c r="G242" s="124"/>
      <c r="H242" s="160"/>
      <c r="I242" s="198">
        <v>1105</v>
      </c>
      <c r="J242" s="198"/>
      <c r="K242" s="211" t="s">
        <v>313</v>
      </c>
      <c r="L242" s="225"/>
      <c r="M242" s="225"/>
      <c r="N242" s="225"/>
      <c r="O242" s="225"/>
      <c r="P242" s="225"/>
      <c r="Q242" s="225"/>
      <c r="R242" s="225"/>
      <c r="S242" s="225"/>
      <c r="T242" s="225"/>
      <c r="U242" s="196"/>
      <c r="V242" s="128"/>
      <c r="W242" s="128"/>
      <c r="X242" s="196"/>
      <c r="Y242" s="135"/>
      <c r="Z242" s="135"/>
      <c r="AA242" s="135"/>
      <c r="AB242" s="135"/>
      <c r="AC242" s="141"/>
      <c r="AD242" s="196"/>
      <c r="AE242" s="135"/>
      <c r="AF242" s="196"/>
      <c r="AG242" s="135"/>
      <c r="AH242" s="196"/>
      <c r="AI242" s="196"/>
      <c r="AJ242" s="135"/>
      <c r="AK242" s="196"/>
      <c r="AL242" s="11" t="str">
        <f t="shared" si="48"/>
        <v/>
      </c>
      <c r="AM242" s="196"/>
      <c r="AN242" s="196"/>
      <c r="AO242" s="135"/>
      <c r="AQ242" s="225"/>
    </row>
    <row r="243" spans="1:43" s="196" customFormat="1" x14ac:dyDescent="0.4">
      <c r="A243" s="123">
        <f t="shared" si="44"/>
        <v>110501</v>
      </c>
      <c r="B243" s="118"/>
      <c r="C243" s="178">
        <f t="shared" si="45"/>
        <v>6</v>
      </c>
      <c r="D243" s="118"/>
      <c r="E243" s="123">
        <f t="shared" si="46"/>
        <v>110501</v>
      </c>
      <c r="F243" s="118"/>
      <c r="G243" s="123"/>
      <c r="H243" s="129"/>
      <c r="I243" s="158">
        <v>110501</v>
      </c>
      <c r="J243" s="158"/>
      <c r="K243" s="209" t="s">
        <v>23</v>
      </c>
      <c r="L243" s="221" t="s">
        <v>66</v>
      </c>
      <c r="M243" s="221"/>
      <c r="N243" s="221"/>
      <c r="O243" s="221" t="s">
        <v>4</v>
      </c>
      <c r="P243" s="221" t="s">
        <v>5</v>
      </c>
      <c r="Q243" s="221" t="s">
        <v>6</v>
      </c>
      <c r="R243" s="221"/>
      <c r="S243" s="221"/>
      <c r="T243" s="221"/>
      <c r="U243" s="11"/>
      <c r="V243" s="131"/>
      <c r="W243" s="131"/>
      <c r="X243" s="11"/>
      <c r="Y243" s="134"/>
      <c r="Z243" s="134"/>
      <c r="AA243" s="134"/>
      <c r="AB243" s="134"/>
      <c r="AC243" s="140">
        <v>1</v>
      </c>
      <c r="AD243" s="11"/>
      <c r="AE243" s="134">
        <f>IF((MAXA(Y243,Z243,AA243,AB243,AC243))/1000&lt;10,10,(MAXA(Y243,Z243,AA243,AB243,AC243)/1000))</f>
        <v>10</v>
      </c>
      <c r="AF243" s="11"/>
      <c r="AG243" s="134">
        <f>IF(MROUND(AE243+(AE243/100*AG$4),AH$4)&lt;&gt;0,MROUND(AE243+(AE243/100*AG$4),AH$4),5000)</f>
        <v>5000</v>
      </c>
      <c r="AH243" s="11"/>
      <c r="AI243" s="11"/>
      <c r="AJ243" s="134">
        <f>IF(J243&lt;&gt;"P",195000,19500)</f>
        <v>195000</v>
      </c>
      <c r="AK243" s="11"/>
      <c r="AL243" s="11" t="b">
        <f t="shared" si="48"/>
        <v>1</v>
      </c>
      <c r="AM243" s="11"/>
      <c r="AN243" s="11"/>
      <c r="AO243" s="134">
        <f t="shared" si="47"/>
        <v>5000</v>
      </c>
      <c r="AQ243" s="221"/>
    </row>
    <row r="244" spans="1:43" x14ac:dyDescent="0.4">
      <c r="A244" s="183">
        <f t="shared" si="44"/>
        <v>12</v>
      </c>
      <c r="B244" s="116"/>
      <c r="C244" s="184">
        <f t="shared" si="45"/>
        <v>2</v>
      </c>
      <c r="D244" s="116"/>
      <c r="E244" s="183">
        <f t="shared" si="46"/>
        <v>120000</v>
      </c>
      <c r="F244" s="116"/>
      <c r="G244" s="183"/>
      <c r="H244" s="185"/>
      <c r="I244" s="183">
        <v>12</v>
      </c>
      <c r="J244" s="183"/>
      <c r="K244" s="185" t="s">
        <v>281</v>
      </c>
      <c r="L244" s="222"/>
      <c r="M244" s="222"/>
      <c r="N244" s="222"/>
      <c r="O244" s="222"/>
      <c r="P244" s="222"/>
      <c r="Q244" s="222"/>
      <c r="R244" s="222"/>
      <c r="S244" s="222"/>
      <c r="T244" s="222"/>
      <c r="U244" s="195"/>
      <c r="V244" s="186"/>
      <c r="W244" s="186"/>
      <c r="X244" s="195"/>
      <c r="Y244" s="187"/>
      <c r="Z244" s="187"/>
      <c r="AA244" s="187"/>
      <c r="AB244" s="187"/>
      <c r="AC244" s="188"/>
      <c r="AD244" s="195"/>
      <c r="AE244" s="187"/>
      <c r="AF244" s="195"/>
      <c r="AG244" s="187"/>
      <c r="AH244" s="195"/>
      <c r="AI244" s="195"/>
      <c r="AJ244" s="187"/>
      <c r="AK244" s="195"/>
      <c r="AL244" s="11" t="str">
        <f t="shared" si="48"/>
        <v/>
      </c>
      <c r="AM244" s="195"/>
      <c r="AN244" s="195"/>
      <c r="AO244" s="187"/>
      <c r="AQ244" s="222"/>
    </row>
    <row r="245" spans="1:43" x14ac:dyDescent="0.4">
      <c r="A245" s="124">
        <f t="shared" si="44"/>
        <v>1201</v>
      </c>
      <c r="B245" s="117"/>
      <c r="C245" s="175">
        <f t="shared" si="45"/>
        <v>4</v>
      </c>
      <c r="D245" s="117"/>
      <c r="E245" s="124">
        <f t="shared" si="46"/>
        <v>120100</v>
      </c>
      <c r="F245" s="117"/>
      <c r="G245" s="124"/>
      <c r="H245" s="160"/>
      <c r="I245" s="198">
        <v>1201</v>
      </c>
      <c r="J245" s="198"/>
      <c r="K245" s="211" t="s">
        <v>314</v>
      </c>
      <c r="L245" s="225"/>
      <c r="M245" s="225"/>
      <c r="N245" s="225"/>
      <c r="O245" s="225"/>
      <c r="P245" s="225"/>
      <c r="Q245" s="225"/>
      <c r="R245" s="225"/>
      <c r="S245" s="225"/>
      <c r="T245" s="225"/>
      <c r="U245" s="196"/>
      <c r="V245" s="128"/>
      <c r="W245" s="128"/>
      <c r="X245" s="196"/>
      <c r="Y245" s="135"/>
      <c r="Z245" s="135"/>
      <c r="AA245" s="135"/>
      <c r="AB245" s="135"/>
      <c r="AC245" s="141"/>
      <c r="AD245" s="196"/>
      <c r="AE245" s="135"/>
      <c r="AF245" s="196"/>
      <c r="AG245" s="135"/>
      <c r="AH245" s="196"/>
      <c r="AI245" s="196"/>
      <c r="AJ245" s="135"/>
      <c r="AK245" s="196"/>
      <c r="AL245" s="11" t="str">
        <f t="shared" si="48"/>
        <v/>
      </c>
      <c r="AM245" s="196"/>
      <c r="AN245" s="196"/>
      <c r="AO245" s="135"/>
      <c r="AQ245" s="225"/>
    </row>
    <row r="246" spans="1:43" x14ac:dyDescent="0.4">
      <c r="A246" s="109">
        <f t="shared" si="44"/>
        <v>120101</v>
      </c>
      <c r="B246" s="118"/>
      <c r="C246" s="173">
        <f t="shared" si="45"/>
        <v>6</v>
      </c>
      <c r="D246" s="118"/>
      <c r="E246" s="109">
        <f t="shared" si="46"/>
        <v>120101</v>
      </c>
      <c r="F246" s="118"/>
      <c r="G246" s="109"/>
      <c r="H246" s="69"/>
      <c r="I246" s="154">
        <v>120101</v>
      </c>
      <c r="J246" s="154"/>
      <c r="K246" s="204" t="s">
        <v>24</v>
      </c>
      <c r="L246" s="216" t="s">
        <v>75</v>
      </c>
      <c r="M246" s="216"/>
      <c r="N246" s="216"/>
      <c r="O246" s="216" t="s">
        <v>4</v>
      </c>
      <c r="P246" s="216" t="s">
        <v>5</v>
      </c>
      <c r="Q246" s="216" t="s">
        <v>6</v>
      </c>
      <c r="R246" s="216"/>
      <c r="S246" s="216"/>
      <c r="T246" s="216"/>
      <c r="V246" s="68"/>
      <c r="W246" s="68"/>
      <c r="Y246" s="72">
        <v>9505999</v>
      </c>
      <c r="Z246" s="72">
        <v>2219645</v>
      </c>
      <c r="AA246" s="72">
        <v>1084736</v>
      </c>
      <c r="AB246" s="72">
        <v>1888205</v>
      </c>
      <c r="AC246" s="73"/>
      <c r="AE246" s="72">
        <f t="shared" ref="AE246:AE262" si="52">IF((MAXA(Y246,Z246,AA246,AB246,AC246))/1000&lt;10,10,(MAXA(Y246,Z246,AA246,AB246,AC246)/1000))</f>
        <v>9505.9989999999998</v>
      </c>
      <c r="AG246" s="73">
        <v>150000</v>
      </c>
      <c r="AJ246" s="72">
        <f t="shared" ref="AJ246:AJ262" si="53">IF(J246&lt;&gt;"P",195000,19500)</f>
        <v>195000</v>
      </c>
      <c r="AL246" s="11" t="b">
        <f t="shared" si="48"/>
        <v>1</v>
      </c>
      <c r="AO246" s="73">
        <f t="shared" si="47"/>
        <v>150000</v>
      </c>
      <c r="AQ246" s="216"/>
    </row>
    <row r="247" spans="1:43" x14ac:dyDescent="0.4">
      <c r="A247" s="113">
        <f t="shared" si="44"/>
        <v>120102</v>
      </c>
      <c r="B247" s="118"/>
      <c r="C247" s="180">
        <f t="shared" si="45"/>
        <v>6</v>
      </c>
      <c r="D247" s="118"/>
      <c r="E247" s="113">
        <f t="shared" si="46"/>
        <v>120102</v>
      </c>
      <c r="F247" s="118"/>
      <c r="G247" s="109" t="s">
        <v>180</v>
      </c>
      <c r="H247" s="69" t="s">
        <v>373</v>
      </c>
      <c r="I247" s="154">
        <v>120102</v>
      </c>
      <c r="J247" s="154"/>
      <c r="K247" s="204" t="s">
        <v>25</v>
      </c>
      <c r="L247" s="216" t="s">
        <v>371</v>
      </c>
      <c r="M247" s="216"/>
      <c r="N247" s="216"/>
      <c r="O247" s="216" t="s">
        <v>4</v>
      </c>
      <c r="P247" s="216" t="s">
        <v>5</v>
      </c>
      <c r="Q247" s="216" t="s">
        <v>6</v>
      </c>
      <c r="R247" s="216"/>
      <c r="S247" s="216"/>
      <c r="T247" s="216"/>
      <c r="V247" s="81"/>
      <c r="W247" s="81"/>
      <c r="Y247" s="82">
        <v>1325014</v>
      </c>
      <c r="Z247" s="82">
        <v>1212326</v>
      </c>
      <c r="AA247" s="82">
        <v>2035140</v>
      </c>
      <c r="AB247" s="82">
        <v>1766600</v>
      </c>
      <c r="AC247" s="83"/>
      <c r="AE247" s="82">
        <f t="shared" si="52"/>
        <v>2035.14</v>
      </c>
      <c r="AG247" s="83">
        <v>100000</v>
      </c>
      <c r="AJ247" s="82">
        <f t="shared" si="53"/>
        <v>195000</v>
      </c>
      <c r="AL247" s="11" t="b">
        <f t="shared" si="48"/>
        <v>1</v>
      </c>
      <c r="AO247" s="73">
        <f t="shared" si="47"/>
        <v>100000</v>
      </c>
      <c r="AQ247" s="216"/>
    </row>
    <row r="248" spans="1:43" s="195" customFormat="1" x14ac:dyDescent="0.4">
      <c r="A248" s="123">
        <f t="shared" si="44"/>
        <v>120103</v>
      </c>
      <c r="B248" s="118"/>
      <c r="C248" s="178">
        <f t="shared" si="45"/>
        <v>6</v>
      </c>
      <c r="D248" s="118"/>
      <c r="E248" s="123">
        <f t="shared" si="46"/>
        <v>120103</v>
      </c>
      <c r="F248" s="118"/>
      <c r="G248" s="123"/>
      <c r="H248" s="129"/>
      <c r="I248" s="158">
        <v>120103</v>
      </c>
      <c r="J248" s="158"/>
      <c r="K248" s="209" t="s">
        <v>26</v>
      </c>
      <c r="L248" s="221" t="s">
        <v>75</v>
      </c>
      <c r="M248" s="221"/>
      <c r="N248" s="221"/>
      <c r="O248" s="221" t="s">
        <v>4</v>
      </c>
      <c r="P248" s="221" t="s">
        <v>5</v>
      </c>
      <c r="Q248" s="221" t="s">
        <v>6</v>
      </c>
      <c r="R248" s="221"/>
      <c r="S248" s="221"/>
      <c r="T248" s="221"/>
      <c r="U248" s="11"/>
      <c r="V248" s="131"/>
      <c r="W248" s="131"/>
      <c r="X248" s="11"/>
      <c r="Y248" s="134">
        <v>80941</v>
      </c>
      <c r="Z248" s="134">
        <v>11766</v>
      </c>
      <c r="AA248" s="134">
        <v>1916</v>
      </c>
      <c r="AB248" s="134">
        <v>472</v>
      </c>
      <c r="AC248" s="140"/>
      <c r="AD248" s="11"/>
      <c r="AE248" s="134">
        <f t="shared" si="52"/>
        <v>80.941000000000003</v>
      </c>
      <c r="AF248" s="11"/>
      <c r="AG248" s="134">
        <f t="shared" ref="AG248:AG262" si="54">IF(MROUND(AE248+(AE248/100*AG$4),AH$4)&lt;&gt;0,MROUND(AE248+(AE248/100*AG$4),AH$4),5000)</f>
        <v>15000</v>
      </c>
      <c r="AH248" s="11"/>
      <c r="AI248" s="11"/>
      <c r="AJ248" s="134">
        <f t="shared" si="53"/>
        <v>195000</v>
      </c>
      <c r="AK248" s="11"/>
      <c r="AL248" s="11" t="b">
        <f t="shared" si="48"/>
        <v>1</v>
      </c>
      <c r="AM248" s="11"/>
      <c r="AN248" s="11"/>
      <c r="AO248" s="134">
        <f t="shared" si="47"/>
        <v>15000</v>
      </c>
      <c r="AQ248" s="221"/>
    </row>
    <row r="249" spans="1:43" s="196" customFormat="1" x14ac:dyDescent="0.4">
      <c r="A249" s="126">
        <f t="shared" si="44"/>
        <v>120104</v>
      </c>
      <c r="B249" s="118"/>
      <c r="C249" s="181">
        <f t="shared" si="45"/>
        <v>6</v>
      </c>
      <c r="D249" s="118"/>
      <c r="E249" s="126">
        <f t="shared" si="46"/>
        <v>120104</v>
      </c>
      <c r="F249" s="118"/>
      <c r="G249" s="123" t="s">
        <v>180</v>
      </c>
      <c r="H249" s="129" t="s">
        <v>373</v>
      </c>
      <c r="I249" s="158">
        <v>120104</v>
      </c>
      <c r="J249" s="158"/>
      <c r="K249" s="209" t="s">
        <v>27</v>
      </c>
      <c r="L249" s="221" t="s">
        <v>371</v>
      </c>
      <c r="M249" s="221"/>
      <c r="N249" s="221"/>
      <c r="O249" s="221" t="s">
        <v>4</v>
      </c>
      <c r="P249" s="221" t="s">
        <v>5</v>
      </c>
      <c r="Q249" s="221" t="s">
        <v>6</v>
      </c>
      <c r="R249" s="221"/>
      <c r="S249" s="221"/>
      <c r="T249" s="221"/>
      <c r="U249" s="11"/>
      <c r="V249" s="132"/>
      <c r="W249" s="132"/>
      <c r="X249" s="11"/>
      <c r="Y249" s="138">
        <v>473</v>
      </c>
      <c r="Z249" s="138">
        <v>90</v>
      </c>
      <c r="AA249" s="138"/>
      <c r="AB249" s="138"/>
      <c r="AC249" s="143"/>
      <c r="AD249" s="11"/>
      <c r="AE249" s="138">
        <f t="shared" si="52"/>
        <v>10</v>
      </c>
      <c r="AF249" s="11"/>
      <c r="AG249" s="138">
        <f t="shared" si="54"/>
        <v>5000</v>
      </c>
      <c r="AH249" s="11"/>
      <c r="AI249" s="11"/>
      <c r="AJ249" s="138">
        <f t="shared" si="53"/>
        <v>195000</v>
      </c>
      <c r="AK249" s="11"/>
      <c r="AL249" s="11" t="b">
        <f t="shared" si="48"/>
        <v>1</v>
      </c>
      <c r="AM249" s="11"/>
      <c r="AN249" s="11"/>
      <c r="AO249" s="134">
        <f t="shared" si="47"/>
        <v>5000</v>
      </c>
      <c r="AQ249" s="221"/>
    </row>
    <row r="250" spans="1:43" x14ac:dyDescent="0.4">
      <c r="A250" s="109">
        <f t="shared" si="44"/>
        <v>120105</v>
      </c>
      <c r="B250" s="118"/>
      <c r="C250" s="173">
        <f t="shared" si="45"/>
        <v>6</v>
      </c>
      <c r="D250" s="118"/>
      <c r="E250" s="109">
        <f t="shared" si="46"/>
        <v>120105</v>
      </c>
      <c r="F250" s="118"/>
      <c r="G250" s="109"/>
      <c r="H250" s="69"/>
      <c r="I250" s="154">
        <v>120105</v>
      </c>
      <c r="J250" s="154"/>
      <c r="K250" s="204" t="s">
        <v>28</v>
      </c>
      <c r="L250" s="216" t="s">
        <v>75</v>
      </c>
      <c r="M250" s="216"/>
      <c r="N250" s="216" t="s">
        <v>3</v>
      </c>
      <c r="O250" s="216" t="s">
        <v>4</v>
      </c>
      <c r="P250" s="216" t="s">
        <v>5</v>
      </c>
      <c r="Q250" s="216" t="s">
        <v>6</v>
      </c>
      <c r="R250" s="216"/>
      <c r="S250" s="216"/>
      <c r="T250" s="216"/>
      <c r="V250" s="68"/>
      <c r="W250" s="68"/>
      <c r="Y250" s="72">
        <v>900</v>
      </c>
      <c r="Z250" s="72">
        <v>640</v>
      </c>
      <c r="AA250" s="72"/>
      <c r="AB250" s="72"/>
      <c r="AC250" s="73"/>
      <c r="AE250" s="72">
        <f t="shared" si="52"/>
        <v>10</v>
      </c>
      <c r="AG250" s="72">
        <f t="shared" si="54"/>
        <v>5000</v>
      </c>
      <c r="AJ250" s="72">
        <f t="shared" si="53"/>
        <v>195000</v>
      </c>
      <c r="AL250" s="11" t="b">
        <f t="shared" si="48"/>
        <v>1</v>
      </c>
      <c r="AO250" s="72">
        <f t="shared" si="47"/>
        <v>5000</v>
      </c>
      <c r="AQ250" s="216"/>
    </row>
    <row r="251" spans="1:43" x14ac:dyDescent="0.4">
      <c r="A251" s="114">
        <f t="shared" si="44"/>
        <v>120106</v>
      </c>
      <c r="B251" s="120"/>
      <c r="C251" s="172">
        <f t="shared" si="45"/>
        <v>6</v>
      </c>
      <c r="D251" s="120"/>
      <c r="E251" s="114">
        <f t="shared" si="46"/>
        <v>120106</v>
      </c>
      <c r="F251" s="120"/>
      <c r="G251" s="114" t="s">
        <v>180</v>
      </c>
      <c r="H251" s="98"/>
      <c r="I251" s="152">
        <v>120106</v>
      </c>
      <c r="J251" s="152" t="s">
        <v>1</v>
      </c>
      <c r="K251" s="203" t="s">
        <v>474</v>
      </c>
      <c r="L251" s="215" t="s">
        <v>375</v>
      </c>
      <c r="M251" s="215"/>
      <c r="N251" s="215"/>
      <c r="O251" s="215"/>
      <c r="P251" s="215" t="s">
        <v>5</v>
      </c>
      <c r="Q251" s="215" t="s">
        <v>6</v>
      </c>
      <c r="R251" s="215" t="s">
        <v>7</v>
      </c>
      <c r="S251" s="215" t="s">
        <v>8</v>
      </c>
      <c r="T251" s="215" t="s">
        <v>9</v>
      </c>
      <c r="V251" s="97"/>
      <c r="W251" s="97"/>
      <c r="Y251" s="96"/>
      <c r="Z251" s="96"/>
      <c r="AA251" s="96"/>
      <c r="AB251" s="96"/>
      <c r="AC251" s="96"/>
      <c r="AE251" s="96">
        <f t="shared" si="52"/>
        <v>10</v>
      </c>
      <c r="AG251" s="96">
        <f t="shared" si="54"/>
        <v>5000</v>
      </c>
      <c r="AJ251" s="96">
        <f t="shared" si="53"/>
        <v>19500</v>
      </c>
      <c r="AL251" s="11" t="b">
        <f t="shared" si="48"/>
        <v>1</v>
      </c>
      <c r="AO251" s="96">
        <f t="shared" si="47"/>
        <v>5000</v>
      </c>
      <c r="AQ251" s="215"/>
    </row>
    <row r="252" spans="1:43" x14ac:dyDescent="0.4">
      <c r="A252" s="114">
        <f t="shared" si="44"/>
        <v>120108</v>
      </c>
      <c r="B252" s="120"/>
      <c r="C252" s="172">
        <f t="shared" si="45"/>
        <v>6</v>
      </c>
      <c r="D252" s="120"/>
      <c r="E252" s="114">
        <f t="shared" si="46"/>
        <v>120108</v>
      </c>
      <c r="F252" s="120"/>
      <c r="G252" s="114" t="s">
        <v>180</v>
      </c>
      <c r="H252" s="98"/>
      <c r="I252" s="152">
        <v>120108</v>
      </c>
      <c r="J252" s="152" t="s">
        <v>1</v>
      </c>
      <c r="K252" s="203" t="s">
        <v>475</v>
      </c>
      <c r="L252" s="215" t="s">
        <v>375</v>
      </c>
      <c r="M252" s="215"/>
      <c r="N252" s="215"/>
      <c r="O252" s="215"/>
      <c r="P252" s="215" t="s">
        <v>5</v>
      </c>
      <c r="Q252" s="215" t="s">
        <v>6</v>
      </c>
      <c r="R252" s="215" t="s">
        <v>7</v>
      </c>
      <c r="S252" s="215" t="s">
        <v>8</v>
      </c>
      <c r="T252" s="215" t="s">
        <v>9</v>
      </c>
      <c r="V252" s="97"/>
      <c r="W252" s="97"/>
      <c r="Y252" s="96"/>
      <c r="Z252" s="96"/>
      <c r="AA252" s="96"/>
      <c r="AB252" s="96"/>
      <c r="AC252" s="96"/>
      <c r="AE252" s="96">
        <f t="shared" si="52"/>
        <v>10</v>
      </c>
      <c r="AG252" s="96">
        <f t="shared" si="54"/>
        <v>5000</v>
      </c>
      <c r="AJ252" s="96">
        <f t="shared" si="53"/>
        <v>19500</v>
      </c>
      <c r="AL252" s="11" t="b">
        <f t="shared" si="48"/>
        <v>1</v>
      </c>
      <c r="AO252" s="96">
        <f t="shared" si="47"/>
        <v>5000</v>
      </c>
      <c r="AQ252" s="215"/>
    </row>
    <row r="253" spans="1:43" x14ac:dyDescent="0.4">
      <c r="A253" s="110">
        <f t="shared" si="44"/>
        <v>120109</v>
      </c>
      <c r="B253" s="119"/>
      <c r="C253" s="177">
        <f t="shared" si="45"/>
        <v>6</v>
      </c>
      <c r="D253" s="119"/>
      <c r="E253" s="110">
        <f t="shared" si="46"/>
        <v>120109</v>
      </c>
      <c r="F253" s="119"/>
      <c r="G253" s="110" t="s">
        <v>180</v>
      </c>
      <c r="H253" s="84"/>
      <c r="I253" s="157">
        <v>120109</v>
      </c>
      <c r="J253" s="157" t="s">
        <v>1</v>
      </c>
      <c r="K253" s="208" t="s">
        <v>267</v>
      </c>
      <c r="L253" s="220" t="s">
        <v>366</v>
      </c>
      <c r="M253" s="220"/>
      <c r="N253" s="220"/>
      <c r="O253" s="220"/>
      <c r="P253" s="220" t="s">
        <v>5</v>
      </c>
      <c r="Q253" s="220" t="s">
        <v>6</v>
      </c>
      <c r="R253" s="220" t="s">
        <v>7</v>
      </c>
      <c r="S253" s="220" t="s">
        <v>8</v>
      </c>
      <c r="T253" s="220" t="s">
        <v>9</v>
      </c>
      <c r="V253" s="74"/>
      <c r="W253" s="74"/>
      <c r="Y253" s="75"/>
      <c r="Z253" s="75"/>
      <c r="AA253" s="75"/>
      <c r="AB253" s="75"/>
      <c r="AC253" s="76"/>
      <c r="AE253" s="75">
        <f t="shared" si="52"/>
        <v>10</v>
      </c>
      <c r="AG253" s="75">
        <f t="shared" si="54"/>
        <v>5000</v>
      </c>
      <c r="AJ253" s="75">
        <f t="shared" si="53"/>
        <v>19500</v>
      </c>
      <c r="AL253" s="11" t="b">
        <f t="shared" si="48"/>
        <v>1</v>
      </c>
      <c r="AO253" s="75">
        <f t="shared" si="47"/>
        <v>5000</v>
      </c>
      <c r="AQ253" s="220"/>
    </row>
    <row r="254" spans="1:43" s="196" customFormat="1" x14ac:dyDescent="0.4">
      <c r="A254" s="111">
        <f t="shared" si="44"/>
        <v>120112</v>
      </c>
      <c r="B254" s="119"/>
      <c r="C254" s="174">
        <f t="shared" si="45"/>
        <v>6</v>
      </c>
      <c r="D254" s="119"/>
      <c r="E254" s="111">
        <f t="shared" si="46"/>
        <v>120112</v>
      </c>
      <c r="F254" s="119"/>
      <c r="G254" s="111" t="s">
        <v>180</v>
      </c>
      <c r="H254" s="105"/>
      <c r="I254" s="155">
        <v>120112</v>
      </c>
      <c r="J254" s="155" t="s">
        <v>1</v>
      </c>
      <c r="K254" s="205" t="s">
        <v>268</v>
      </c>
      <c r="L254" s="217" t="s">
        <v>366</v>
      </c>
      <c r="M254" s="217"/>
      <c r="N254" s="217"/>
      <c r="O254" s="217"/>
      <c r="P254" s="217" t="s">
        <v>5</v>
      </c>
      <c r="Q254" s="217" t="s">
        <v>6</v>
      </c>
      <c r="R254" s="217" t="s">
        <v>7</v>
      </c>
      <c r="S254" s="217" t="s">
        <v>8</v>
      </c>
      <c r="T254" s="217" t="s">
        <v>9</v>
      </c>
      <c r="U254" s="11"/>
      <c r="V254" s="77"/>
      <c r="W254" s="77"/>
      <c r="X254" s="11"/>
      <c r="Y254" s="136"/>
      <c r="Z254" s="136"/>
      <c r="AA254" s="136"/>
      <c r="AB254" s="136"/>
      <c r="AC254" s="142"/>
      <c r="AD254" s="11"/>
      <c r="AE254" s="136">
        <f t="shared" si="52"/>
        <v>10</v>
      </c>
      <c r="AF254" s="11"/>
      <c r="AG254" s="136">
        <f t="shared" si="54"/>
        <v>5000</v>
      </c>
      <c r="AH254" s="11"/>
      <c r="AI254" s="11"/>
      <c r="AJ254" s="136">
        <f t="shared" si="53"/>
        <v>19500</v>
      </c>
      <c r="AK254" s="11"/>
      <c r="AL254" s="11" t="b">
        <f t="shared" si="48"/>
        <v>1</v>
      </c>
      <c r="AM254" s="11"/>
      <c r="AN254" s="11"/>
      <c r="AO254" s="136">
        <f t="shared" si="47"/>
        <v>5000</v>
      </c>
      <c r="AQ254" s="217"/>
    </row>
    <row r="255" spans="1:43" x14ac:dyDescent="0.4">
      <c r="A255" s="109">
        <f t="shared" si="44"/>
        <v>120113</v>
      </c>
      <c r="B255" s="118"/>
      <c r="C255" s="173">
        <f t="shared" si="45"/>
        <v>6</v>
      </c>
      <c r="D255" s="118"/>
      <c r="E255" s="109">
        <f t="shared" si="46"/>
        <v>120113</v>
      </c>
      <c r="F255" s="118"/>
      <c r="G255" s="109"/>
      <c r="H255" s="69"/>
      <c r="I255" s="154">
        <v>120113</v>
      </c>
      <c r="J255" s="154"/>
      <c r="K255" s="204" t="s">
        <v>29</v>
      </c>
      <c r="L255" s="216" t="s">
        <v>75</v>
      </c>
      <c r="M255" s="216"/>
      <c r="N255" s="216"/>
      <c r="O255" s="216" t="s">
        <v>4</v>
      </c>
      <c r="P255" s="216" t="s">
        <v>5</v>
      </c>
      <c r="Q255" s="216"/>
      <c r="R255" s="216" t="s">
        <v>7</v>
      </c>
      <c r="S255" s="216" t="s">
        <v>8</v>
      </c>
      <c r="T255" s="216" t="s">
        <v>9</v>
      </c>
      <c r="V255" s="68"/>
      <c r="W255" s="68"/>
      <c r="Y255" s="72"/>
      <c r="Z255" s="72"/>
      <c r="AA255" s="72"/>
      <c r="AB255" s="72"/>
      <c r="AC255" s="73">
        <v>1</v>
      </c>
      <c r="AE255" s="72">
        <f t="shared" si="52"/>
        <v>10</v>
      </c>
      <c r="AG255" s="72">
        <f t="shared" si="54"/>
        <v>5000</v>
      </c>
      <c r="AJ255" s="72">
        <f t="shared" si="53"/>
        <v>195000</v>
      </c>
      <c r="AL255" s="11" t="b">
        <f t="shared" si="48"/>
        <v>1</v>
      </c>
      <c r="AO255" s="72">
        <f t="shared" si="47"/>
        <v>5000</v>
      </c>
      <c r="AQ255" s="216"/>
    </row>
    <row r="256" spans="1:43" x14ac:dyDescent="0.4">
      <c r="A256" s="114">
        <f t="shared" si="44"/>
        <v>120114</v>
      </c>
      <c r="B256" s="120"/>
      <c r="C256" s="172">
        <f t="shared" si="45"/>
        <v>6</v>
      </c>
      <c r="D256" s="120"/>
      <c r="E256" s="114">
        <f t="shared" si="46"/>
        <v>120114</v>
      </c>
      <c r="F256" s="120"/>
      <c r="G256" s="114" t="s">
        <v>180</v>
      </c>
      <c r="H256" s="98"/>
      <c r="I256" s="152">
        <v>120114</v>
      </c>
      <c r="J256" s="152" t="s">
        <v>1</v>
      </c>
      <c r="K256" s="203" t="s">
        <v>476</v>
      </c>
      <c r="L256" s="215" t="s">
        <v>366</v>
      </c>
      <c r="M256" s="215"/>
      <c r="N256" s="215"/>
      <c r="O256" s="215"/>
      <c r="P256" s="215" t="s">
        <v>5</v>
      </c>
      <c r="Q256" s="215" t="s">
        <v>6</v>
      </c>
      <c r="R256" s="215" t="s">
        <v>7</v>
      </c>
      <c r="S256" s="215" t="s">
        <v>8</v>
      </c>
      <c r="T256" s="215" t="s">
        <v>9</v>
      </c>
      <c r="V256" s="97"/>
      <c r="W256" s="97"/>
      <c r="Y256" s="96"/>
      <c r="Z256" s="96"/>
      <c r="AA256" s="96"/>
      <c r="AB256" s="96"/>
      <c r="AC256" s="96"/>
      <c r="AE256" s="96">
        <f t="shared" si="52"/>
        <v>10</v>
      </c>
      <c r="AG256" s="96">
        <f t="shared" si="54"/>
        <v>5000</v>
      </c>
      <c r="AJ256" s="96">
        <f t="shared" si="53"/>
        <v>19500</v>
      </c>
      <c r="AL256" s="11" t="b">
        <f t="shared" si="48"/>
        <v>1</v>
      </c>
      <c r="AO256" s="96">
        <f t="shared" si="47"/>
        <v>5000</v>
      </c>
      <c r="AQ256" s="215"/>
    </row>
    <row r="257" spans="1:43" x14ac:dyDescent="0.4">
      <c r="A257" s="109">
        <f t="shared" si="44"/>
        <v>120116</v>
      </c>
      <c r="B257" s="118"/>
      <c r="C257" s="173">
        <f t="shared" si="45"/>
        <v>6</v>
      </c>
      <c r="D257" s="118"/>
      <c r="E257" s="109">
        <f t="shared" si="46"/>
        <v>120116</v>
      </c>
      <c r="F257" s="118"/>
      <c r="G257" s="109"/>
      <c r="H257" s="69"/>
      <c r="I257" s="154">
        <v>120116</v>
      </c>
      <c r="J257" s="154" t="s">
        <v>1</v>
      </c>
      <c r="K257" s="204" t="s">
        <v>30</v>
      </c>
      <c r="L257" s="216" t="s">
        <v>75</v>
      </c>
      <c r="M257" s="216"/>
      <c r="N257" s="216"/>
      <c r="O257" s="216"/>
      <c r="P257" s="216" t="s">
        <v>5</v>
      </c>
      <c r="Q257" s="216" t="s">
        <v>6</v>
      </c>
      <c r="R257" s="216" t="s">
        <v>7</v>
      </c>
      <c r="S257" s="216" t="s">
        <v>8</v>
      </c>
      <c r="T257" s="216" t="s">
        <v>9</v>
      </c>
      <c r="V257" s="68"/>
      <c r="W257" s="68"/>
      <c r="Y257" s="72"/>
      <c r="Z257" s="72"/>
      <c r="AA257" s="72"/>
      <c r="AB257" s="72"/>
      <c r="AC257" s="73">
        <v>1</v>
      </c>
      <c r="AE257" s="72">
        <f t="shared" si="52"/>
        <v>10</v>
      </c>
      <c r="AG257" s="72">
        <f t="shared" si="54"/>
        <v>5000</v>
      </c>
      <c r="AJ257" s="72">
        <f t="shared" si="53"/>
        <v>19500</v>
      </c>
      <c r="AL257" s="11" t="b">
        <f t="shared" si="48"/>
        <v>1</v>
      </c>
      <c r="AO257" s="72">
        <f t="shared" si="47"/>
        <v>5000</v>
      </c>
      <c r="AQ257" s="216"/>
    </row>
    <row r="258" spans="1:43" x14ac:dyDescent="0.4">
      <c r="A258" s="109">
        <f t="shared" si="44"/>
        <v>120117</v>
      </c>
      <c r="B258" s="118"/>
      <c r="C258" s="173">
        <f t="shared" si="45"/>
        <v>6</v>
      </c>
      <c r="D258" s="118"/>
      <c r="E258" s="109">
        <f t="shared" si="46"/>
        <v>120117</v>
      </c>
      <c r="F258" s="118"/>
      <c r="G258" s="109"/>
      <c r="H258" s="69"/>
      <c r="I258" s="154">
        <v>120117</v>
      </c>
      <c r="J258" s="154"/>
      <c r="K258" s="204" t="s">
        <v>31</v>
      </c>
      <c r="L258" s="216" t="s">
        <v>75</v>
      </c>
      <c r="M258" s="216"/>
      <c r="N258" s="216"/>
      <c r="O258" s="216"/>
      <c r="P258" s="216" t="s">
        <v>5</v>
      </c>
      <c r="Q258" s="216" t="s">
        <v>6</v>
      </c>
      <c r="R258" s="216" t="s">
        <v>7</v>
      </c>
      <c r="S258" s="216" t="s">
        <v>8</v>
      </c>
      <c r="T258" s="216" t="s">
        <v>9</v>
      </c>
      <c r="V258" s="68"/>
      <c r="W258" s="68"/>
      <c r="Y258" s="72">
        <v>4803</v>
      </c>
      <c r="Z258" s="72">
        <v>32575</v>
      </c>
      <c r="AA258" s="72">
        <v>28295</v>
      </c>
      <c r="AB258" s="72">
        <v>49240</v>
      </c>
      <c r="AC258" s="73"/>
      <c r="AE258" s="72">
        <f t="shared" si="52"/>
        <v>49.24</v>
      </c>
      <c r="AG258" s="72">
        <f t="shared" si="54"/>
        <v>10000</v>
      </c>
      <c r="AJ258" s="72">
        <f t="shared" si="53"/>
        <v>195000</v>
      </c>
      <c r="AL258" s="11" t="b">
        <f t="shared" si="48"/>
        <v>1</v>
      </c>
      <c r="AO258" s="72">
        <f t="shared" si="47"/>
        <v>10000</v>
      </c>
      <c r="AQ258" s="216"/>
    </row>
    <row r="259" spans="1:43" s="196" customFormat="1" x14ac:dyDescent="0.4">
      <c r="A259" s="111">
        <f t="shared" si="44"/>
        <v>120118</v>
      </c>
      <c r="B259" s="119"/>
      <c r="C259" s="174">
        <f t="shared" si="45"/>
        <v>6</v>
      </c>
      <c r="D259" s="119"/>
      <c r="E259" s="111">
        <f t="shared" si="46"/>
        <v>120118</v>
      </c>
      <c r="F259" s="119"/>
      <c r="G259" s="111" t="s">
        <v>180</v>
      </c>
      <c r="H259" s="105"/>
      <c r="I259" s="155">
        <v>120118</v>
      </c>
      <c r="J259" s="155" t="s">
        <v>1</v>
      </c>
      <c r="K259" s="205" t="s">
        <v>164</v>
      </c>
      <c r="L259" s="217" t="s">
        <v>364</v>
      </c>
      <c r="M259" s="217"/>
      <c r="N259" s="217"/>
      <c r="O259" s="217"/>
      <c r="P259" s="217" t="s">
        <v>5</v>
      </c>
      <c r="Q259" s="217" t="s">
        <v>6</v>
      </c>
      <c r="R259" s="217" t="s">
        <v>7</v>
      </c>
      <c r="S259" s="217" t="s">
        <v>8</v>
      </c>
      <c r="T259" s="217" t="s">
        <v>9</v>
      </c>
      <c r="U259" s="11"/>
      <c r="V259" s="77"/>
      <c r="W259" s="77"/>
      <c r="X259" s="11"/>
      <c r="Y259" s="136"/>
      <c r="Z259" s="136"/>
      <c r="AA259" s="136"/>
      <c r="AB259" s="136"/>
      <c r="AC259" s="142"/>
      <c r="AD259" s="11"/>
      <c r="AE259" s="136">
        <f t="shared" si="52"/>
        <v>10</v>
      </c>
      <c r="AF259" s="11"/>
      <c r="AG259" s="136">
        <f t="shared" si="54"/>
        <v>5000</v>
      </c>
      <c r="AH259" s="11"/>
      <c r="AI259" s="11"/>
      <c r="AJ259" s="136">
        <f t="shared" si="53"/>
        <v>19500</v>
      </c>
      <c r="AK259" s="11"/>
      <c r="AL259" s="11"/>
      <c r="AM259" s="11"/>
      <c r="AN259" s="11"/>
      <c r="AO259" s="136">
        <f t="shared" si="47"/>
        <v>5000</v>
      </c>
      <c r="AQ259" s="217"/>
    </row>
    <row r="260" spans="1:43" x14ac:dyDescent="0.4">
      <c r="A260" s="109">
        <f t="shared" si="44"/>
        <v>120120</v>
      </c>
      <c r="B260" s="118"/>
      <c r="C260" s="173">
        <f t="shared" si="45"/>
        <v>6</v>
      </c>
      <c r="D260" s="118"/>
      <c r="E260" s="109">
        <f t="shared" si="46"/>
        <v>120120</v>
      </c>
      <c r="F260" s="118"/>
      <c r="G260" s="109"/>
      <c r="H260" s="69"/>
      <c r="I260" s="154">
        <v>120120</v>
      </c>
      <c r="J260" s="154" t="s">
        <v>1</v>
      </c>
      <c r="K260" s="204" t="s">
        <v>76</v>
      </c>
      <c r="L260" s="216" t="s">
        <v>66</v>
      </c>
      <c r="M260" s="216"/>
      <c r="N260" s="216"/>
      <c r="O260" s="216"/>
      <c r="P260" s="216" t="s">
        <v>5</v>
      </c>
      <c r="Q260" s="216" t="s">
        <v>6</v>
      </c>
      <c r="R260" s="216" t="s">
        <v>7</v>
      </c>
      <c r="S260" s="216" t="s">
        <v>8</v>
      </c>
      <c r="T260" s="216" t="s">
        <v>9</v>
      </c>
      <c r="V260" s="68"/>
      <c r="W260" s="68"/>
      <c r="Y260" s="70">
        <v>3420</v>
      </c>
      <c r="Z260" s="70">
        <v>760</v>
      </c>
      <c r="AA260" s="70"/>
      <c r="AB260" s="70"/>
      <c r="AC260" s="71"/>
      <c r="AE260" s="70">
        <f t="shared" si="52"/>
        <v>10</v>
      </c>
      <c r="AG260" s="70">
        <f t="shared" si="54"/>
        <v>5000</v>
      </c>
      <c r="AJ260" s="70">
        <f t="shared" si="53"/>
        <v>19500</v>
      </c>
      <c r="AL260" s="11" t="b">
        <f>IF(AND(AG260&lt;&gt;"",AJ260&lt;&gt;""),AG260&lt;AJ260,"")</f>
        <v>1</v>
      </c>
      <c r="AO260" s="70">
        <f t="shared" si="47"/>
        <v>5000</v>
      </c>
      <c r="AQ260" s="216"/>
    </row>
    <row r="261" spans="1:43" x14ac:dyDescent="0.4">
      <c r="A261" s="109">
        <f t="shared" si="44"/>
        <v>120121</v>
      </c>
      <c r="B261" s="118"/>
      <c r="C261" s="173">
        <f t="shared" si="45"/>
        <v>6</v>
      </c>
      <c r="D261" s="118"/>
      <c r="E261" s="109">
        <f t="shared" si="46"/>
        <v>120121</v>
      </c>
      <c r="F261" s="118"/>
      <c r="G261" s="109"/>
      <c r="H261" s="69"/>
      <c r="I261" s="154">
        <v>120121</v>
      </c>
      <c r="J261" s="154"/>
      <c r="K261" s="204" t="s">
        <v>77</v>
      </c>
      <c r="L261" s="216" t="s">
        <v>66</v>
      </c>
      <c r="M261" s="216"/>
      <c r="N261" s="216"/>
      <c r="O261" s="216"/>
      <c r="P261" s="216" t="s">
        <v>5</v>
      </c>
      <c r="Q261" s="216" t="s">
        <v>6</v>
      </c>
      <c r="R261" s="216" t="s">
        <v>7</v>
      </c>
      <c r="S261" s="216" t="s">
        <v>8</v>
      </c>
      <c r="T261" s="216" t="s">
        <v>9</v>
      </c>
      <c r="V261" s="68"/>
      <c r="W261" s="68"/>
      <c r="Y261" s="70">
        <v>27980</v>
      </c>
      <c r="Z261" s="70">
        <v>5986</v>
      </c>
      <c r="AA261" s="70"/>
      <c r="AB261" s="70">
        <v>16710</v>
      </c>
      <c r="AC261" s="71"/>
      <c r="AE261" s="70">
        <f t="shared" si="52"/>
        <v>27.98</v>
      </c>
      <c r="AG261" s="70">
        <f t="shared" si="54"/>
        <v>5000</v>
      </c>
      <c r="AJ261" s="70">
        <f t="shared" si="53"/>
        <v>195000</v>
      </c>
      <c r="AL261" s="11" t="b">
        <f>IF(AND(AG261&lt;&gt;"",AJ261&lt;&gt;""),AG261&lt;AJ261,"")</f>
        <v>1</v>
      </c>
      <c r="AO261" s="70">
        <f t="shared" si="47"/>
        <v>5000</v>
      </c>
      <c r="AQ261" s="216"/>
    </row>
    <row r="262" spans="1:43" x14ac:dyDescent="0.4">
      <c r="A262" s="110">
        <f t="shared" si="44"/>
        <v>120199</v>
      </c>
      <c r="B262" s="119"/>
      <c r="C262" s="177">
        <f t="shared" si="45"/>
        <v>6</v>
      </c>
      <c r="D262" s="119"/>
      <c r="E262" s="110">
        <f t="shared" si="46"/>
        <v>120199</v>
      </c>
      <c r="F262" s="119"/>
      <c r="G262" s="110" t="s">
        <v>180</v>
      </c>
      <c r="H262" s="84"/>
      <c r="I262" s="157">
        <v>120199</v>
      </c>
      <c r="J262" s="157"/>
      <c r="K262" s="208" t="s">
        <v>179</v>
      </c>
      <c r="L262" s="220" t="s">
        <v>75</v>
      </c>
      <c r="M262" s="220"/>
      <c r="N262" s="220"/>
      <c r="O262" s="220" t="s">
        <v>4</v>
      </c>
      <c r="P262" s="220" t="s">
        <v>5</v>
      </c>
      <c r="Q262" s="220" t="s">
        <v>6</v>
      </c>
      <c r="R262" s="220" t="s">
        <v>7</v>
      </c>
      <c r="S262" s="220" t="s">
        <v>8</v>
      </c>
      <c r="T262" s="220" t="s">
        <v>9</v>
      </c>
      <c r="V262" s="74"/>
      <c r="W262" s="74"/>
      <c r="Y262" s="75"/>
      <c r="Z262" s="75"/>
      <c r="AA262" s="75"/>
      <c r="AB262" s="75"/>
      <c r="AC262" s="76"/>
      <c r="AE262" s="75">
        <f t="shared" si="52"/>
        <v>10</v>
      </c>
      <c r="AG262" s="75">
        <f t="shared" si="54"/>
        <v>5000</v>
      </c>
      <c r="AJ262" s="75">
        <f t="shared" si="53"/>
        <v>195000</v>
      </c>
      <c r="AO262" s="75">
        <f t="shared" si="47"/>
        <v>5000</v>
      </c>
      <c r="AQ262" s="220"/>
    </row>
    <row r="263" spans="1:43" s="196" customFormat="1" x14ac:dyDescent="0.4">
      <c r="A263" s="108">
        <f t="shared" ref="A263:A326" si="55">I263</f>
        <v>1203</v>
      </c>
      <c r="B263" s="117"/>
      <c r="C263" s="171">
        <f t="shared" ref="C263:C326" si="56">LEN(A263)</f>
        <v>4</v>
      </c>
      <c r="D263" s="117"/>
      <c r="E263" s="108">
        <f t="shared" ref="E263:E326" si="57">IF(C263=1,A263*10000,IF(C263=2,A263*10000,IF(C263=3,A263*100,IF(C263=4,A263*100,IF(C263&gt;=5,A263)))))</f>
        <v>120300</v>
      </c>
      <c r="F263" s="117"/>
      <c r="G263" s="108"/>
      <c r="H263" s="64"/>
      <c r="I263" s="197">
        <v>1203</v>
      </c>
      <c r="J263" s="197"/>
      <c r="K263" s="210" t="s">
        <v>315</v>
      </c>
      <c r="L263" s="224"/>
      <c r="M263" s="224"/>
      <c r="N263" s="224"/>
      <c r="O263" s="224"/>
      <c r="P263" s="224"/>
      <c r="Q263" s="224"/>
      <c r="R263" s="224"/>
      <c r="S263" s="224"/>
      <c r="T263" s="224"/>
      <c r="V263" s="65"/>
      <c r="W263" s="65"/>
      <c r="Y263" s="66"/>
      <c r="Z263" s="66"/>
      <c r="AA263" s="66"/>
      <c r="AB263" s="66"/>
      <c r="AC263" s="67"/>
      <c r="AE263" s="66"/>
      <c r="AG263" s="66"/>
      <c r="AJ263" s="66"/>
      <c r="AL263" s="11" t="str">
        <f t="shared" ref="AL263:AL279" si="58">IF(AND(AG263&lt;&gt;"",AJ263&lt;&gt;""),AG263&lt;AJ263,"")</f>
        <v/>
      </c>
      <c r="AO263" s="66"/>
      <c r="AQ263" s="224"/>
    </row>
    <row r="264" spans="1:43" x14ac:dyDescent="0.4">
      <c r="A264" s="110">
        <f t="shared" si="55"/>
        <v>120301</v>
      </c>
      <c r="B264" s="119"/>
      <c r="C264" s="177">
        <f t="shared" si="56"/>
        <v>6</v>
      </c>
      <c r="D264" s="119"/>
      <c r="E264" s="110">
        <f t="shared" si="57"/>
        <v>120301</v>
      </c>
      <c r="F264" s="119"/>
      <c r="G264" s="110" t="s">
        <v>180</v>
      </c>
      <c r="H264" s="84"/>
      <c r="I264" s="157">
        <v>120301</v>
      </c>
      <c r="J264" s="157" t="s">
        <v>1</v>
      </c>
      <c r="K264" s="208" t="s">
        <v>231</v>
      </c>
      <c r="L264" s="220" t="s">
        <v>375</v>
      </c>
      <c r="M264" s="220"/>
      <c r="N264" s="220"/>
      <c r="O264" s="220"/>
      <c r="P264" s="220" t="s">
        <v>5</v>
      </c>
      <c r="Q264" s="220" t="s">
        <v>6</v>
      </c>
      <c r="R264" s="220" t="s">
        <v>7</v>
      </c>
      <c r="S264" s="220" t="s">
        <v>8</v>
      </c>
      <c r="T264" s="220" t="s">
        <v>9</v>
      </c>
      <c r="V264" s="74"/>
      <c r="W264" s="74"/>
      <c r="Y264" s="75"/>
      <c r="Z264" s="75"/>
      <c r="AA264" s="75"/>
      <c r="AB264" s="75"/>
      <c r="AC264" s="76"/>
      <c r="AE264" s="75">
        <f>IF((MAXA(Y264,Z264,AA264,AB264,AC264))/1000&lt;10,10,(MAXA(Y264,Z264,AA264,AB264,AC264)/1000))</f>
        <v>10</v>
      </c>
      <c r="AG264" s="75">
        <f>IF(MROUND(AE264+(AE264/100*AG$4),AH$4)&lt;&gt;0,MROUND(AE264+(AE264/100*AG$4),AH$4),5000)</f>
        <v>5000</v>
      </c>
      <c r="AJ264" s="75">
        <f>IF(J264&lt;&gt;"P",195000,19500)</f>
        <v>19500</v>
      </c>
      <c r="AL264" s="11" t="b">
        <f t="shared" si="58"/>
        <v>1</v>
      </c>
      <c r="AO264" s="75">
        <f t="shared" ref="AO264:AO327" si="59">AG264</f>
        <v>5000</v>
      </c>
      <c r="AQ264" s="220"/>
    </row>
    <row r="265" spans="1:43" x14ac:dyDescent="0.4">
      <c r="A265" s="183">
        <f t="shared" si="55"/>
        <v>13</v>
      </c>
      <c r="B265" s="116"/>
      <c r="C265" s="184">
        <f t="shared" si="56"/>
        <v>2</v>
      </c>
      <c r="D265" s="116"/>
      <c r="E265" s="183">
        <f t="shared" si="57"/>
        <v>130000</v>
      </c>
      <c r="F265" s="116"/>
      <c r="G265" s="183"/>
      <c r="H265" s="185"/>
      <c r="I265" s="183">
        <v>13</v>
      </c>
      <c r="J265" s="183"/>
      <c r="K265" s="185" t="s">
        <v>291</v>
      </c>
      <c r="L265" s="222"/>
      <c r="M265" s="222"/>
      <c r="N265" s="222"/>
      <c r="O265" s="222"/>
      <c r="P265" s="222"/>
      <c r="Q265" s="222"/>
      <c r="R265" s="222"/>
      <c r="S265" s="222"/>
      <c r="T265" s="222"/>
      <c r="U265" s="195"/>
      <c r="V265" s="186"/>
      <c r="W265" s="186"/>
      <c r="X265" s="195"/>
      <c r="Y265" s="187"/>
      <c r="Z265" s="187"/>
      <c r="AA265" s="187"/>
      <c r="AB265" s="187"/>
      <c r="AC265" s="188"/>
      <c r="AD265" s="195"/>
      <c r="AE265" s="187"/>
      <c r="AF265" s="195"/>
      <c r="AG265" s="187"/>
      <c r="AH265" s="195"/>
      <c r="AI265" s="195"/>
      <c r="AJ265" s="187"/>
      <c r="AK265" s="195"/>
      <c r="AL265" s="11" t="str">
        <f t="shared" si="58"/>
        <v/>
      </c>
      <c r="AM265" s="195"/>
      <c r="AN265" s="195"/>
      <c r="AO265" s="187"/>
      <c r="AQ265" s="222"/>
    </row>
    <row r="266" spans="1:43" x14ac:dyDescent="0.4">
      <c r="A266" s="124">
        <f t="shared" si="55"/>
        <v>1301</v>
      </c>
      <c r="B266" s="117"/>
      <c r="C266" s="175">
        <f t="shared" si="56"/>
        <v>4</v>
      </c>
      <c r="D266" s="117"/>
      <c r="E266" s="124">
        <f t="shared" si="57"/>
        <v>130100</v>
      </c>
      <c r="F266" s="117"/>
      <c r="G266" s="124"/>
      <c r="H266" s="160"/>
      <c r="I266" s="198">
        <v>1301</v>
      </c>
      <c r="J266" s="198"/>
      <c r="K266" s="211" t="s">
        <v>316</v>
      </c>
      <c r="L266" s="225"/>
      <c r="M266" s="225"/>
      <c r="N266" s="225"/>
      <c r="O266" s="225"/>
      <c r="P266" s="225"/>
      <c r="Q266" s="225"/>
      <c r="R266" s="225"/>
      <c r="S266" s="225"/>
      <c r="T266" s="225"/>
      <c r="U266" s="196"/>
      <c r="V266" s="128"/>
      <c r="W266" s="128"/>
      <c r="X266" s="196"/>
      <c r="Y266" s="135"/>
      <c r="Z266" s="135"/>
      <c r="AA266" s="135"/>
      <c r="AB266" s="135"/>
      <c r="AC266" s="141"/>
      <c r="AD266" s="196"/>
      <c r="AE266" s="135"/>
      <c r="AF266" s="196"/>
      <c r="AG266" s="135"/>
      <c r="AH266" s="196"/>
      <c r="AI266" s="196"/>
      <c r="AJ266" s="135"/>
      <c r="AK266" s="196"/>
      <c r="AL266" s="11" t="str">
        <f t="shared" si="58"/>
        <v/>
      </c>
      <c r="AM266" s="196"/>
      <c r="AN266" s="196"/>
      <c r="AO266" s="135"/>
      <c r="AQ266" s="225"/>
    </row>
    <row r="267" spans="1:43" x14ac:dyDescent="0.4">
      <c r="A267" s="114">
        <f t="shared" si="55"/>
        <v>130101</v>
      </c>
      <c r="B267" s="120"/>
      <c r="C267" s="172">
        <f t="shared" si="56"/>
        <v>6</v>
      </c>
      <c r="D267" s="120"/>
      <c r="E267" s="114">
        <f t="shared" si="57"/>
        <v>130101</v>
      </c>
      <c r="F267" s="120"/>
      <c r="G267" s="114" t="s">
        <v>180</v>
      </c>
      <c r="H267" s="98"/>
      <c r="I267" s="152">
        <v>130101</v>
      </c>
      <c r="J267" s="152" t="s">
        <v>1</v>
      </c>
      <c r="K267" s="203" t="s">
        <v>477</v>
      </c>
      <c r="L267" s="215" t="s">
        <v>375</v>
      </c>
      <c r="M267" s="215"/>
      <c r="N267" s="215"/>
      <c r="O267" s="215"/>
      <c r="P267" s="215" t="s">
        <v>5</v>
      </c>
      <c r="Q267" s="215" t="s">
        <v>6</v>
      </c>
      <c r="R267" s="215" t="s">
        <v>7</v>
      </c>
      <c r="S267" s="215" t="s">
        <v>8</v>
      </c>
      <c r="T267" s="215" t="s">
        <v>9</v>
      </c>
      <c r="V267" s="97"/>
      <c r="W267" s="97"/>
      <c r="Y267" s="96"/>
      <c r="Z267" s="96"/>
      <c r="AA267" s="96"/>
      <c r="AB267" s="96"/>
      <c r="AC267" s="96"/>
      <c r="AE267" s="96">
        <f t="shared" ref="AE267:AE272" si="60">IF((MAXA(Y267,Z267,AA267,AB267,AC267))/1000&lt;10,10,(MAXA(Y267,Z267,AA267,AB267,AC267)/1000))</f>
        <v>10</v>
      </c>
      <c r="AG267" s="96">
        <f t="shared" ref="AG267:AG272" si="61">IF(MROUND(AE267+(AE267/100*AG$4),AH$4)&lt;&gt;0,MROUND(AE267+(AE267/100*AG$4),AH$4),5000)</f>
        <v>5000</v>
      </c>
      <c r="AJ267" s="96">
        <f t="shared" ref="AJ267:AJ272" si="62">IF(J267&lt;&gt;"P",195000,19500)</f>
        <v>19500</v>
      </c>
      <c r="AL267" s="11" t="b">
        <f t="shared" si="58"/>
        <v>1</v>
      </c>
      <c r="AO267" s="96">
        <f t="shared" si="59"/>
        <v>5000</v>
      </c>
      <c r="AQ267" s="215"/>
    </row>
    <row r="268" spans="1:43" x14ac:dyDescent="0.4">
      <c r="A268" s="114">
        <f t="shared" si="55"/>
        <v>130104</v>
      </c>
      <c r="B268" s="120"/>
      <c r="C268" s="172">
        <f t="shared" si="56"/>
        <v>6</v>
      </c>
      <c r="D268" s="120"/>
      <c r="E268" s="114">
        <f t="shared" si="57"/>
        <v>130104</v>
      </c>
      <c r="F268" s="120"/>
      <c r="G268" s="114" t="s">
        <v>180</v>
      </c>
      <c r="H268" s="98"/>
      <c r="I268" s="152">
        <v>130104</v>
      </c>
      <c r="J268" s="152" t="s">
        <v>1</v>
      </c>
      <c r="K268" s="203" t="s">
        <v>478</v>
      </c>
      <c r="L268" s="215" t="s">
        <v>375</v>
      </c>
      <c r="M268" s="215"/>
      <c r="N268" s="215"/>
      <c r="O268" s="215"/>
      <c r="P268" s="215" t="s">
        <v>5</v>
      </c>
      <c r="Q268" s="215" t="s">
        <v>6</v>
      </c>
      <c r="R268" s="215" t="s">
        <v>7</v>
      </c>
      <c r="S268" s="215" t="s">
        <v>8</v>
      </c>
      <c r="T268" s="215" t="s">
        <v>9</v>
      </c>
      <c r="V268" s="97"/>
      <c r="W268" s="97"/>
      <c r="Y268" s="96"/>
      <c r="Z268" s="96"/>
      <c r="AA268" s="96"/>
      <c r="AB268" s="96"/>
      <c r="AC268" s="96"/>
      <c r="AE268" s="96">
        <f t="shared" si="60"/>
        <v>10</v>
      </c>
      <c r="AG268" s="96">
        <f t="shared" si="61"/>
        <v>5000</v>
      </c>
      <c r="AJ268" s="96">
        <f t="shared" si="62"/>
        <v>19500</v>
      </c>
      <c r="AL268" s="11" t="b">
        <f t="shared" si="58"/>
        <v>1</v>
      </c>
      <c r="AO268" s="96">
        <f t="shared" si="59"/>
        <v>5000</v>
      </c>
      <c r="AQ268" s="215"/>
    </row>
    <row r="269" spans="1:43" x14ac:dyDescent="0.4">
      <c r="A269" s="110">
        <f t="shared" si="55"/>
        <v>130105</v>
      </c>
      <c r="B269" s="119"/>
      <c r="C269" s="177">
        <f t="shared" si="56"/>
        <v>6</v>
      </c>
      <c r="D269" s="119"/>
      <c r="E269" s="110">
        <f t="shared" si="57"/>
        <v>130105</v>
      </c>
      <c r="F269" s="119"/>
      <c r="G269" s="110" t="s">
        <v>180</v>
      </c>
      <c r="H269" s="84"/>
      <c r="I269" s="157">
        <v>130105</v>
      </c>
      <c r="J269" s="157" t="s">
        <v>1</v>
      </c>
      <c r="K269" s="208" t="s">
        <v>232</v>
      </c>
      <c r="L269" s="220" t="s">
        <v>375</v>
      </c>
      <c r="M269" s="220"/>
      <c r="N269" s="220"/>
      <c r="O269" s="220"/>
      <c r="P269" s="220" t="s">
        <v>5</v>
      </c>
      <c r="Q269" s="220" t="s">
        <v>6</v>
      </c>
      <c r="R269" s="220" t="s">
        <v>7</v>
      </c>
      <c r="S269" s="220" t="s">
        <v>8</v>
      </c>
      <c r="T269" s="220" t="s">
        <v>9</v>
      </c>
      <c r="V269" s="74"/>
      <c r="W269" s="74"/>
      <c r="Y269" s="75"/>
      <c r="Z269" s="75"/>
      <c r="AA269" s="75"/>
      <c r="AB269" s="75"/>
      <c r="AC269" s="76"/>
      <c r="AE269" s="75">
        <f t="shared" si="60"/>
        <v>10</v>
      </c>
      <c r="AG269" s="75">
        <f t="shared" si="61"/>
        <v>5000</v>
      </c>
      <c r="AJ269" s="75">
        <f t="shared" si="62"/>
        <v>19500</v>
      </c>
      <c r="AL269" s="11" t="b">
        <f t="shared" si="58"/>
        <v>1</v>
      </c>
      <c r="AO269" s="75">
        <f t="shared" si="59"/>
        <v>5000</v>
      </c>
      <c r="AQ269" s="220"/>
    </row>
    <row r="270" spans="1:43" x14ac:dyDescent="0.4">
      <c r="A270" s="110">
        <f t="shared" si="55"/>
        <v>130110</v>
      </c>
      <c r="B270" s="119"/>
      <c r="C270" s="177">
        <f t="shared" si="56"/>
        <v>6</v>
      </c>
      <c r="D270" s="119"/>
      <c r="E270" s="110">
        <f t="shared" si="57"/>
        <v>130110</v>
      </c>
      <c r="F270" s="119"/>
      <c r="G270" s="110" t="s">
        <v>180</v>
      </c>
      <c r="H270" s="84"/>
      <c r="I270" s="157">
        <v>130110</v>
      </c>
      <c r="J270" s="157" t="s">
        <v>1</v>
      </c>
      <c r="K270" s="208" t="s">
        <v>233</v>
      </c>
      <c r="L270" s="220" t="s">
        <v>375</v>
      </c>
      <c r="M270" s="220"/>
      <c r="N270" s="220"/>
      <c r="O270" s="220"/>
      <c r="P270" s="220" t="s">
        <v>5</v>
      </c>
      <c r="Q270" s="220" t="s">
        <v>6</v>
      </c>
      <c r="R270" s="220" t="s">
        <v>7</v>
      </c>
      <c r="S270" s="220" t="s">
        <v>8</v>
      </c>
      <c r="T270" s="220" t="s">
        <v>9</v>
      </c>
      <c r="V270" s="74"/>
      <c r="W270" s="74"/>
      <c r="Y270" s="75"/>
      <c r="Z270" s="75"/>
      <c r="AA270" s="75"/>
      <c r="AB270" s="75"/>
      <c r="AC270" s="76"/>
      <c r="AE270" s="75">
        <f t="shared" si="60"/>
        <v>10</v>
      </c>
      <c r="AG270" s="75">
        <f t="shared" si="61"/>
        <v>5000</v>
      </c>
      <c r="AJ270" s="75">
        <f t="shared" si="62"/>
        <v>19500</v>
      </c>
      <c r="AL270" s="11" t="b">
        <f t="shared" si="58"/>
        <v>1</v>
      </c>
      <c r="AO270" s="75">
        <f t="shared" si="59"/>
        <v>5000</v>
      </c>
      <c r="AQ270" s="220"/>
    </row>
    <row r="271" spans="1:43" x14ac:dyDescent="0.4">
      <c r="A271" s="110">
        <f t="shared" si="55"/>
        <v>130111</v>
      </c>
      <c r="B271" s="119"/>
      <c r="C271" s="177">
        <f t="shared" si="56"/>
        <v>6</v>
      </c>
      <c r="D271" s="119"/>
      <c r="E271" s="110">
        <f t="shared" si="57"/>
        <v>130111</v>
      </c>
      <c r="F271" s="119"/>
      <c r="G271" s="110" t="s">
        <v>180</v>
      </c>
      <c r="H271" s="84"/>
      <c r="I271" s="157">
        <v>130111</v>
      </c>
      <c r="J271" s="157" t="s">
        <v>1</v>
      </c>
      <c r="K271" s="208" t="s">
        <v>234</v>
      </c>
      <c r="L271" s="220" t="s">
        <v>375</v>
      </c>
      <c r="M271" s="220"/>
      <c r="N271" s="220"/>
      <c r="O271" s="220"/>
      <c r="P271" s="220" t="s">
        <v>5</v>
      </c>
      <c r="Q271" s="220" t="s">
        <v>6</v>
      </c>
      <c r="R271" s="220" t="s">
        <v>7</v>
      </c>
      <c r="S271" s="220" t="s">
        <v>8</v>
      </c>
      <c r="T271" s="220" t="s">
        <v>9</v>
      </c>
      <c r="V271" s="74"/>
      <c r="W271" s="74"/>
      <c r="Y271" s="75"/>
      <c r="Z271" s="75"/>
      <c r="AA271" s="75"/>
      <c r="AB271" s="75"/>
      <c r="AC271" s="76"/>
      <c r="AE271" s="75">
        <f t="shared" si="60"/>
        <v>10</v>
      </c>
      <c r="AG271" s="75">
        <f t="shared" si="61"/>
        <v>5000</v>
      </c>
      <c r="AJ271" s="75">
        <f t="shared" si="62"/>
        <v>19500</v>
      </c>
      <c r="AL271" s="11" t="b">
        <f t="shared" si="58"/>
        <v>1</v>
      </c>
      <c r="AO271" s="75">
        <f t="shared" si="59"/>
        <v>5000</v>
      </c>
      <c r="AQ271" s="220"/>
    </row>
    <row r="272" spans="1:43" x14ac:dyDescent="0.4">
      <c r="A272" s="110">
        <f t="shared" si="55"/>
        <v>130113</v>
      </c>
      <c r="B272" s="119"/>
      <c r="C272" s="177">
        <f t="shared" si="56"/>
        <v>6</v>
      </c>
      <c r="D272" s="119"/>
      <c r="E272" s="110">
        <f t="shared" si="57"/>
        <v>130113</v>
      </c>
      <c r="F272" s="119"/>
      <c r="G272" s="110" t="s">
        <v>180</v>
      </c>
      <c r="H272" s="84"/>
      <c r="I272" s="157">
        <v>130113</v>
      </c>
      <c r="J272" s="157" t="s">
        <v>1</v>
      </c>
      <c r="K272" s="208" t="s">
        <v>235</v>
      </c>
      <c r="L272" s="220" t="s">
        <v>375</v>
      </c>
      <c r="M272" s="220"/>
      <c r="N272" s="220"/>
      <c r="O272" s="220"/>
      <c r="P272" s="220" t="s">
        <v>5</v>
      </c>
      <c r="Q272" s="220" t="s">
        <v>6</v>
      </c>
      <c r="R272" s="220" t="s">
        <v>7</v>
      </c>
      <c r="S272" s="220" t="s">
        <v>8</v>
      </c>
      <c r="T272" s="220" t="s">
        <v>9</v>
      </c>
      <c r="V272" s="74"/>
      <c r="W272" s="74"/>
      <c r="Y272" s="75"/>
      <c r="Z272" s="75"/>
      <c r="AA272" s="75"/>
      <c r="AB272" s="75"/>
      <c r="AC272" s="76"/>
      <c r="AE272" s="75">
        <f t="shared" si="60"/>
        <v>10</v>
      </c>
      <c r="AG272" s="75">
        <f t="shared" si="61"/>
        <v>5000</v>
      </c>
      <c r="AJ272" s="75">
        <f t="shared" si="62"/>
        <v>19500</v>
      </c>
      <c r="AL272" s="11" t="b">
        <f t="shared" si="58"/>
        <v>1</v>
      </c>
      <c r="AO272" s="75">
        <f t="shared" si="59"/>
        <v>5000</v>
      </c>
      <c r="AQ272" s="220"/>
    </row>
    <row r="273" spans="1:43" x14ac:dyDescent="0.4">
      <c r="A273" s="124">
        <f t="shared" si="55"/>
        <v>1302</v>
      </c>
      <c r="B273" s="117"/>
      <c r="C273" s="175">
        <f t="shared" si="56"/>
        <v>4</v>
      </c>
      <c r="D273" s="117"/>
      <c r="E273" s="124">
        <f t="shared" si="57"/>
        <v>130200</v>
      </c>
      <c r="F273" s="117"/>
      <c r="G273" s="124"/>
      <c r="H273" s="160"/>
      <c r="I273" s="198">
        <v>1302</v>
      </c>
      <c r="J273" s="198"/>
      <c r="K273" s="211" t="s">
        <v>317</v>
      </c>
      <c r="L273" s="225"/>
      <c r="M273" s="225"/>
      <c r="N273" s="225"/>
      <c r="O273" s="225"/>
      <c r="P273" s="225"/>
      <c r="Q273" s="225"/>
      <c r="R273" s="225"/>
      <c r="S273" s="225"/>
      <c r="T273" s="225"/>
      <c r="U273" s="196"/>
      <c r="V273" s="128"/>
      <c r="W273" s="128"/>
      <c r="X273" s="196"/>
      <c r="Y273" s="135"/>
      <c r="Z273" s="135"/>
      <c r="AA273" s="135"/>
      <c r="AB273" s="135"/>
      <c r="AC273" s="141"/>
      <c r="AD273" s="196"/>
      <c r="AE273" s="135"/>
      <c r="AF273" s="196"/>
      <c r="AG273" s="135"/>
      <c r="AH273" s="196"/>
      <c r="AI273" s="196"/>
      <c r="AJ273" s="135"/>
      <c r="AK273" s="196"/>
      <c r="AL273" s="11" t="str">
        <f t="shared" si="58"/>
        <v/>
      </c>
      <c r="AM273" s="196"/>
      <c r="AN273" s="196"/>
      <c r="AO273" s="135"/>
      <c r="AQ273" s="225"/>
    </row>
    <row r="274" spans="1:43" s="196" customFormat="1" x14ac:dyDescent="0.4">
      <c r="A274" s="123">
        <f t="shared" si="55"/>
        <v>130204</v>
      </c>
      <c r="B274" s="118"/>
      <c r="C274" s="178">
        <f t="shared" si="56"/>
        <v>6</v>
      </c>
      <c r="D274" s="118"/>
      <c r="E274" s="123">
        <f t="shared" si="57"/>
        <v>130204</v>
      </c>
      <c r="F274" s="118"/>
      <c r="G274" s="123"/>
      <c r="H274" s="129"/>
      <c r="I274" s="158">
        <v>130204</v>
      </c>
      <c r="J274" s="158" t="s">
        <v>1</v>
      </c>
      <c r="K274" s="209" t="s">
        <v>32</v>
      </c>
      <c r="L274" s="221" t="s">
        <v>78</v>
      </c>
      <c r="M274" s="221"/>
      <c r="N274" s="221"/>
      <c r="O274" s="221"/>
      <c r="P274" s="221" t="s">
        <v>5</v>
      </c>
      <c r="Q274" s="221" t="s">
        <v>6</v>
      </c>
      <c r="R274" s="221" t="s">
        <v>7</v>
      </c>
      <c r="S274" s="221" t="s">
        <v>8</v>
      </c>
      <c r="T274" s="221" t="s">
        <v>9</v>
      </c>
      <c r="U274" s="11"/>
      <c r="V274" s="131"/>
      <c r="W274" s="131"/>
      <c r="X274" s="11"/>
      <c r="Y274" s="134"/>
      <c r="Z274" s="134"/>
      <c r="AA274" s="134"/>
      <c r="AB274" s="134"/>
      <c r="AC274" s="140">
        <v>1</v>
      </c>
      <c r="AD274" s="11"/>
      <c r="AE274" s="134">
        <f>IF((MAXA(Y274,Z274,AA274,AB274,AC274))/1000&lt;10,10,(MAXA(Y274,Z274,AA274,AB274,AC274)/1000))</f>
        <v>10</v>
      </c>
      <c r="AF274" s="11"/>
      <c r="AG274" s="134">
        <f>IF(MROUND(AE274+(AE274/100*AG$4),AH$4)&lt;&gt;0,MROUND(AE274+(AE274/100*AG$4),AH$4),5000)</f>
        <v>5000</v>
      </c>
      <c r="AH274" s="11"/>
      <c r="AI274" s="11"/>
      <c r="AJ274" s="134">
        <f>IF(J274&lt;&gt;"P",195000,19500)</f>
        <v>19500</v>
      </c>
      <c r="AK274" s="11"/>
      <c r="AL274" s="11" t="b">
        <f t="shared" si="58"/>
        <v>1</v>
      </c>
      <c r="AM274" s="11"/>
      <c r="AN274" s="11"/>
      <c r="AO274" s="134">
        <f t="shared" si="59"/>
        <v>5000</v>
      </c>
      <c r="AQ274" s="221"/>
    </row>
    <row r="275" spans="1:43" x14ac:dyDescent="0.4">
      <c r="A275" s="109">
        <f t="shared" si="55"/>
        <v>130205</v>
      </c>
      <c r="B275" s="118"/>
      <c r="C275" s="173">
        <f t="shared" si="56"/>
        <v>6</v>
      </c>
      <c r="D275" s="118"/>
      <c r="E275" s="109">
        <f t="shared" si="57"/>
        <v>130205</v>
      </c>
      <c r="F275" s="118"/>
      <c r="G275" s="109"/>
      <c r="H275" s="69"/>
      <c r="I275" s="154">
        <v>130205</v>
      </c>
      <c r="J275" s="154" t="s">
        <v>1</v>
      </c>
      <c r="K275" s="204" t="s">
        <v>33</v>
      </c>
      <c r="L275" s="216" t="s">
        <v>78</v>
      </c>
      <c r="M275" s="216"/>
      <c r="N275" s="216"/>
      <c r="O275" s="216"/>
      <c r="P275" s="216" t="s">
        <v>5</v>
      </c>
      <c r="Q275" s="216" t="s">
        <v>6</v>
      </c>
      <c r="R275" s="216" t="s">
        <v>7</v>
      </c>
      <c r="S275" s="216" t="s">
        <v>8</v>
      </c>
      <c r="T275" s="216" t="s">
        <v>9</v>
      </c>
      <c r="V275" s="68"/>
      <c r="W275" s="68"/>
      <c r="Y275" s="72"/>
      <c r="Z275" s="72">
        <v>5480</v>
      </c>
      <c r="AA275" s="72">
        <v>6100</v>
      </c>
      <c r="AB275" s="72"/>
      <c r="AC275" s="73"/>
      <c r="AE275" s="72">
        <f>IF((MAXA(Y275,Z275,AA275,AB275,AC275))/1000&lt;10,10,(MAXA(Y275,Z275,AA275,AB275,AC275)/1000))</f>
        <v>10</v>
      </c>
      <c r="AG275" s="72">
        <f>IF(MROUND(AE275+(AE275/100*AG$4),AH$4)&lt;&gt;0,MROUND(AE275+(AE275/100*AG$4),AH$4),5000)</f>
        <v>5000</v>
      </c>
      <c r="AJ275" s="72">
        <f>IF(J275&lt;&gt;"P",195000,19500)</f>
        <v>19500</v>
      </c>
      <c r="AL275" s="11" t="b">
        <f t="shared" si="58"/>
        <v>1</v>
      </c>
      <c r="AO275" s="72">
        <f t="shared" si="59"/>
        <v>5000</v>
      </c>
      <c r="AQ275" s="216"/>
    </row>
    <row r="276" spans="1:43" x14ac:dyDescent="0.4">
      <c r="A276" s="109">
        <f t="shared" si="55"/>
        <v>130206</v>
      </c>
      <c r="B276" s="118"/>
      <c r="C276" s="173">
        <f t="shared" si="56"/>
        <v>6</v>
      </c>
      <c r="D276" s="118"/>
      <c r="E276" s="109">
        <f t="shared" si="57"/>
        <v>130206</v>
      </c>
      <c r="F276" s="118"/>
      <c r="G276" s="109"/>
      <c r="H276" s="69"/>
      <c r="I276" s="154">
        <v>130206</v>
      </c>
      <c r="J276" s="154" t="s">
        <v>1</v>
      </c>
      <c r="K276" s="204" t="s">
        <v>34</v>
      </c>
      <c r="L276" s="216" t="s">
        <v>78</v>
      </c>
      <c r="M276" s="216"/>
      <c r="N276" s="216"/>
      <c r="O276" s="216"/>
      <c r="P276" s="216" t="s">
        <v>5</v>
      </c>
      <c r="Q276" s="216" t="s">
        <v>6</v>
      </c>
      <c r="R276" s="216" t="s">
        <v>7</v>
      </c>
      <c r="S276" s="216" t="s">
        <v>8</v>
      </c>
      <c r="T276" s="216" t="s">
        <v>9</v>
      </c>
      <c r="V276" s="68"/>
      <c r="W276" s="68"/>
      <c r="Y276" s="72"/>
      <c r="Z276" s="72"/>
      <c r="AA276" s="72"/>
      <c r="AB276" s="72"/>
      <c r="AC276" s="73">
        <v>1</v>
      </c>
      <c r="AE276" s="72">
        <f>IF((MAXA(Y276,Z276,AA276,AB276,AC276))/1000&lt;10,10,(MAXA(Y276,Z276,AA276,AB276,AC276)/1000))</f>
        <v>10</v>
      </c>
      <c r="AG276" s="72">
        <f>IF(MROUND(AE276+(AE276/100*AG$4),AH$4)&lt;&gt;0,MROUND(AE276+(AE276/100*AG$4),AH$4),5000)</f>
        <v>5000</v>
      </c>
      <c r="AJ276" s="72">
        <f>IF(J276&lt;&gt;"P",195000,19500)</f>
        <v>19500</v>
      </c>
      <c r="AL276" s="11" t="b">
        <f t="shared" si="58"/>
        <v>1</v>
      </c>
      <c r="AO276" s="72">
        <f t="shared" si="59"/>
        <v>5000</v>
      </c>
      <c r="AQ276" s="216"/>
    </row>
    <row r="277" spans="1:43" x14ac:dyDescent="0.4">
      <c r="A277" s="109">
        <f t="shared" si="55"/>
        <v>130207</v>
      </c>
      <c r="B277" s="118"/>
      <c r="C277" s="173">
        <f t="shared" si="56"/>
        <v>6</v>
      </c>
      <c r="D277" s="118"/>
      <c r="E277" s="109">
        <f t="shared" si="57"/>
        <v>130207</v>
      </c>
      <c r="F277" s="118"/>
      <c r="G277" s="109"/>
      <c r="H277" s="69"/>
      <c r="I277" s="154">
        <v>130207</v>
      </c>
      <c r="J277" s="154" t="s">
        <v>1</v>
      </c>
      <c r="K277" s="204" t="s">
        <v>35</v>
      </c>
      <c r="L277" s="216" t="s">
        <v>78</v>
      </c>
      <c r="M277" s="216"/>
      <c r="N277" s="216"/>
      <c r="O277" s="216"/>
      <c r="P277" s="216" t="s">
        <v>5</v>
      </c>
      <c r="Q277" s="216" t="s">
        <v>6</v>
      </c>
      <c r="R277" s="216" t="s">
        <v>7</v>
      </c>
      <c r="S277" s="216" t="s">
        <v>8</v>
      </c>
      <c r="T277" s="216" t="s">
        <v>9</v>
      </c>
      <c r="V277" s="68"/>
      <c r="W277" s="68"/>
      <c r="Y277" s="72"/>
      <c r="Z277" s="72"/>
      <c r="AA277" s="72"/>
      <c r="AB277" s="72"/>
      <c r="AC277" s="73">
        <v>1</v>
      </c>
      <c r="AE277" s="72">
        <f>IF((MAXA(Y277,Z277,AA277,AB277,AC277))/1000&lt;10,10,(MAXA(Y277,Z277,AA277,AB277,AC277)/1000))</f>
        <v>10</v>
      </c>
      <c r="AG277" s="72">
        <f>IF(MROUND(AE277+(AE277/100*AG$4),AH$4)&lt;&gt;0,MROUND(AE277+(AE277/100*AG$4),AH$4),5000)</f>
        <v>5000</v>
      </c>
      <c r="AJ277" s="72">
        <f>IF(J277&lt;&gt;"P",195000,19500)</f>
        <v>19500</v>
      </c>
      <c r="AL277" s="11" t="b">
        <f t="shared" si="58"/>
        <v>1</v>
      </c>
      <c r="AO277" s="72">
        <f t="shared" si="59"/>
        <v>5000</v>
      </c>
      <c r="AQ277" s="216"/>
    </row>
    <row r="278" spans="1:43" x14ac:dyDescent="0.4">
      <c r="A278" s="109">
        <f t="shared" si="55"/>
        <v>130208</v>
      </c>
      <c r="B278" s="118"/>
      <c r="C278" s="173">
        <f t="shared" si="56"/>
        <v>6</v>
      </c>
      <c r="D278" s="118"/>
      <c r="E278" s="109">
        <f t="shared" si="57"/>
        <v>130208</v>
      </c>
      <c r="F278" s="118"/>
      <c r="G278" s="109"/>
      <c r="H278" s="69"/>
      <c r="I278" s="154">
        <v>130208</v>
      </c>
      <c r="J278" s="154" t="s">
        <v>1</v>
      </c>
      <c r="K278" s="204" t="s">
        <v>36</v>
      </c>
      <c r="L278" s="216" t="s">
        <v>78</v>
      </c>
      <c r="M278" s="216"/>
      <c r="N278" s="216" t="s">
        <v>3</v>
      </c>
      <c r="O278" s="216"/>
      <c r="P278" s="216" t="s">
        <v>5</v>
      </c>
      <c r="Q278" s="216" t="s">
        <v>6</v>
      </c>
      <c r="R278" s="216" t="s">
        <v>7</v>
      </c>
      <c r="S278" s="216" t="s">
        <v>8</v>
      </c>
      <c r="T278" s="216" t="s">
        <v>9</v>
      </c>
      <c r="V278" s="68"/>
      <c r="W278" s="68"/>
      <c r="Y278" s="72">
        <v>542</v>
      </c>
      <c r="Z278" s="72"/>
      <c r="AA278" s="72">
        <v>134</v>
      </c>
      <c r="AB278" s="72"/>
      <c r="AC278" s="73"/>
      <c r="AE278" s="72">
        <f>IF((MAXA(Y278,Z278,AA278,AB278,AC278))/1000&lt;10,10,(MAXA(Y278,Z278,AA278,AB278,AC278)/1000))</f>
        <v>10</v>
      </c>
      <c r="AG278" s="72">
        <f>IF(MROUND(AE278+(AE278/100*AG$4),AH$4)&lt;&gt;0,MROUND(AE278+(AE278/100*AG$4),AH$4),5000)</f>
        <v>5000</v>
      </c>
      <c r="AJ278" s="72">
        <f>IF(J278&lt;&gt;"P",195000,19500)</f>
        <v>19500</v>
      </c>
      <c r="AL278" s="11" t="b">
        <f t="shared" si="58"/>
        <v>1</v>
      </c>
      <c r="AO278" s="72">
        <f t="shared" si="59"/>
        <v>5000</v>
      </c>
      <c r="AQ278" s="216"/>
    </row>
    <row r="279" spans="1:43" s="196" customFormat="1" x14ac:dyDescent="0.4">
      <c r="A279" s="108">
        <f t="shared" si="55"/>
        <v>1303</v>
      </c>
      <c r="B279" s="117"/>
      <c r="C279" s="171">
        <f t="shared" si="56"/>
        <v>4</v>
      </c>
      <c r="D279" s="117"/>
      <c r="E279" s="108">
        <f t="shared" si="57"/>
        <v>130300</v>
      </c>
      <c r="F279" s="117"/>
      <c r="G279" s="108"/>
      <c r="H279" s="64"/>
      <c r="I279" s="197">
        <v>1303</v>
      </c>
      <c r="J279" s="197"/>
      <c r="K279" s="210" t="s">
        <v>318</v>
      </c>
      <c r="L279" s="224"/>
      <c r="M279" s="224"/>
      <c r="N279" s="224"/>
      <c r="O279" s="224"/>
      <c r="P279" s="224"/>
      <c r="Q279" s="224"/>
      <c r="R279" s="224"/>
      <c r="S279" s="224"/>
      <c r="T279" s="224"/>
      <c r="V279" s="65"/>
      <c r="W279" s="65"/>
      <c r="Y279" s="66"/>
      <c r="Z279" s="66"/>
      <c r="AA279" s="66"/>
      <c r="AB279" s="66"/>
      <c r="AC279" s="67"/>
      <c r="AE279" s="66"/>
      <c r="AG279" s="66"/>
      <c r="AJ279" s="66"/>
      <c r="AL279" s="11" t="str">
        <f t="shared" si="58"/>
        <v/>
      </c>
      <c r="AO279" s="66"/>
      <c r="AQ279" s="224"/>
    </row>
    <row r="280" spans="1:43" x14ac:dyDescent="0.4">
      <c r="A280" s="110">
        <f t="shared" si="55"/>
        <v>130301</v>
      </c>
      <c r="B280" s="119"/>
      <c r="C280" s="177">
        <f t="shared" si="56"/>
        <v>6</v>
      </c>
      <c r="D280" s="119"/>
      <c r="E280" s="110">
        <f t="shared" si="57"/>
        <v>130301</v>
      </c>
      <c r="F280" s="119"/>
      <c r="G280" s="110" t="s">
        <v>180</v>
      </c>
      <c r="H280" s="84"/>
      <c r="I280" s="157">
        <v>130301</v>
      </c>
      <c r="J280" s="157" t="s">
        <v>1</v>
      </c>
      <c r="K280" s="208" t="s">
        <v>165</v>
      </c>
      <c r="L280" s="220" t="s">
        <v>375</v>
      </c>
      <c r="M280" s="220"/>
      <c r="N280" s="220"/>
      <c r="O280" s="220"/>
      <c r="P280" s="220" t="s">
        <v>5</v>
      </c>
      <c r="Q280" s="220" t="s">
        <v>6</v>
      </c>
      <c r="R280" s="220" t="s">
        <v>7</v>
      </c>
      <c r="S280" s="220" t="s">
        <v>8</v>
      </c>
      <c r="T280" s="220" t="s">
        <v>9</v>
      </c>
      <c r="V280" s="74"/>
      <c r="W280" s="74"/>
      <c r="Y280" s="75"/>
      <c r="Z280" s="75"/>
      <c r="AA280" s="75"/>
      <c r="AB280" s="75"/>
      <c r="AC280" s="76"/>
      <c r="AE280" s="75">
        <f>IF((MAXA(Y280,Z280,AA280,AB280,AC280))/1000&lt;10,10,(MAXA(Y280,Z280,AA280,AB280,AC280)/1000))</f>
        <v>10</v>
      </c>
      <c r="AG280" s="75">
        <f>IF(MROUND(AE280+(AE280/100*AG$4),AH$4)&lt;&gt;0,MROUND(AE280+(AE280/100*AG$4),AH$4),5000)</f>
        <v>5000</v>
      </c>
      <c r="AJ280" s="75">
        <f>IF(J280&lt;&gt;"P",195000,19500)</f>
        <v>19500</v>
      </c>
      <c r="AO280" s="75">
        <f t="shared" si="59"/>
        <v>5000</v>
      </c>
      <c r="AQ280" s="220"/>
    </row>
    <row r="281" spans="1:43" x14ac:dyDescent="0.4">
      <c r="A281" s="110">
        <f t="shared" si="55"/>
        <v>130306</v>
      </c>
      <c r="B281" s="119"/>
      <c r="C281" s="177">
        <f t="shared" si="56"/>
        <v>6</v>
      </c>
      <c r="D281" s="119"/>
      <c r="E281" s="110">
        <f t="shared" si="57"/>
        <v>130306</v>
      </c>
      <c r="F281" s="119"/>
      <c r="G281" s="110" t="s">
        <v>180</v>
      </c>
      <c r="H281" s="84"/>
      <c r="I281" s="157">
        <v>130306</v>
      </c>
      <c r="J281" s="157" t="s">
        <v>1</v>
      </c>
      <c r="K281" s="208" t="s">
        <v>236</v>
      </c>
      <c r="L281" s="220" t="s">
        <v>375</v>
      </c>
      <c r="M281" s="220"/>
      <c r="N281" s="220"/>
      <c r="O281" s="220"/>
      <c r="P281" s="220" t="s">
        <v>5</v>
      </c>
      <c r="Q281" s="220" t="s">
        <v>6</v>
      </c>
      <c r="R281" s="220" t="s">
        <v>7</v>
      </c>
      <c r="S281" s="220" t="s">
        <v>8</v>
      </c>
      <c r="T281" s="220" t="s">
        <v>9</v>
      </c>
      <c r="V281" s="74"/>
      <c r="W281" s="74"/>
      <c r="Y281" s="75"/>
      <c r="Z281" s="75"/>
      <c r="AA281" s="75"/>
      <c r="AB281" s="75"/>
      <c r="AC281" s="76"/>
      <c r="AE281" s="75">
        <f>IF((MAXA(Y281,Z281,AA281,AB281,AC281))/1000&lt;10,10,(MAXA(Y281,Z281,AA281,AB281,AC281)/1000))</f>
        <v>10</v>
      </c>
      <c r="AG281" s="75">
        <f>IF(MROUND(AE281+(AE281/100*AG$4),AH$4)&lt;&gt;0,MROUND(AE281+(AE281/100*AG$4),AH$4),5000)</f>
        <v>5000</v>
      </c>
      <c r="AJ281" s="75">
        <f>IF(J281&lt;&gt;"P",195000,19500)</f>
        <v>19500</v>
      </c>
      <c r="AL281" s="11" t="b">
        <f t="shared" ref="AL281:AL311" si="63">IF(AND(AG281&lt;&gt;"",AJ281&lt;&gt;""),AG281&lt;AJ281,"")</f>
        <v>1</v>
      </c>
      <c r="AO281" s="75">
        <f t="shared" si="59"/>
        <v>5000</v>
      </c>
      <c r="AQ281" s="220"/>
    </row>
    <row r="282" spans="1:43" x14ac:dyDescent="0.4">
      <c r="A282" s="110">
        <f t="shared" si="55"/>
        <v>130307</v>
      </c>
      <c r="B282" s="119"/>
      <c r="C282" s="177">
        <f t="shared" si="56"/>
        <v>6</v>
      </c>
      <c r="D282" s="119"/>
      <c r="E282" s="110">
        <f t="shared" si="57"/>
        <v>130307</v>
      </c>
      <c r="F282" s="119"/>
      <c r="G282" s="110" t="s">
        <v>180</v>
      </c>
      <c r="H282" s="84"/>
      <c r="I282" s="157">
        <v>130307</v>
      </c>
      <c r="J282" s="157" t="s">
        <v>1</v>
      </c>
      <c r="K282" s="208" t="s">
        <v>237</v>
      </c>
      <c r="L282" s="220" t="s">
        <v>375</v>
      </c>
      <c r="M282" s="220"/>
      <c r="N282" s="220"/>
      <c r="O282" s="220"/>
      <c r="P282" s="220" t="s">
        <v>5</v>
      </c>
      <c r="Q282" s="220" t="s">
        <v>6</v>
      </c>
      <c r="R282" s="220" t="s">
        <v>7</v>
      </c>
      <c r="S282" s="220" t="s">
        <v>8</v>
      </c>
      <c r="T282" s="220" t="s">
        <v>9</v>
      </c>
      <c r="V282" s="74"/>
      <c r="W282" s="74"/>
      <c r="Y282" s="75"/>
      <c r="Z282" s="75"/>
      <c r="AA282" s="75"/>
      <c r="AB282" s="75"/>
      <c r="AC282" s="76"/>
      <c r="AE282" s="75">
        <f>IF((MAXA(Y282,Z282,AA282,AB282,AC282))/1000&lt;10,10,(MAXA(Y282,Z282,AA282,AB282,AC282)/1000))</f>
        <v>10</v>
      </c>
      <c r="AG282" s="75">
        <f>IF(MROUND(AE282+(AE282/100*AG$4),AH$4)&lt;&gt;0,MROUND(AE282+(AE282/100*AG$4),AH$4),5000)</f>
        <v>5000</v>
      </c>
      <c r="AJ282" s="75">
        <f>IF(J282&lt;&gt;"P",195000,19500)</f>
        <v>19500</v>
      </c>
      <c r="AL282" s="11" t="b">
        <f t="shared" si="63"/>
        <v>1</v>
      </c>
      <c r="AO282" s="75">
        <f t="shared" si="59"/>
        <v>5000</v>
      </c>
      <c r="AQ282" s="220"/>
    </row>
    <row r="283" spans="1:43" x14ac:dyDescent="0.4">
      <c r="A283" s="114">
        <f t="shared" si="55"/>
        <v>130308</v>
      </c>
      <c r="B283" s="120"/>
      <c r="C283" s="172">
        <f t="shared" si="56"/>
        <v>6</v>
      </c>
      <c r="D283" s="120"/>
      <c r="E283" s="114">
        <f t="shared" si="57"/>
        <v>130308</v>
      </c>
      <c r="F283" s="120"/>
      <c r="G283" s="114" t="s">
        <v>180</v>
      </c>
      <c r="H283" s="98"/>
      <c r="I283" s="152">
        <v>130308</v>
      </c>
      <c r="J283" s="152" t="s">
        <v>1</v>
      </c>
      <c r="K283" s="203" t="s">
        <v>479</v>
      </c>
      <c r="L283" s="215" t="s">
        <v>375</v>
      </c>
      <c r="M283" s="215"/>
      <c r="N283" s="215"/>
      <c r="O283" s="215"/>
      <c r="P283" s="215" t="s">
        <v>5</v>
      </c>
      <c r="Q283" s="215" t="s">
        <v>6</v>
      </c>
      <c r="R283" s="215" t="s">
        <v>7</v>
      </c>
      <c r="S283" s="215" t="s">
        <v>8</v>
      </c>
      <c r="T283" s="215" t="s">
        <v>9</v>
      </c>
      <c r="V283" s="97"/>
      <c r="W283" s="97"/>
      <c r="Y283" s="96"/>
      <c r="Z283" s="96"/>
      <c r="AA283" s="96"/>
      <c r="AB283" s="96"/>
      <c r="AC283" s="96"/>
      <c r="AE283" s="96">
        <f>IF((MAXA(Y283,Z283,AA283,AB283,AC283))/1000&lt;10,10,(MAXA(Y283,Z283,AA283,AB283,AC283)/1000))</f>
        <v>10</v>
      </c>
      <c r="AG283" s="96">
        <f>IF(MROUND(AE283+(AE283/100*AG$4),AH$4)&lt;&gt;0,MROUND(AE283+(AE283/100*AG$4),AH$4),5000)</f>
        <v>5000</v>
      </c>
      <c r="AJ283" s="96">
        <f>IF(J283&lt;&gt;"P",195000,19500)</f>
        <v>19500</v>
      </c>
      <c r="AL283" s="11" t="b">
        <f t="shared" si="63"/>
        <v>1</v>
      </c>
      <c r="AO283" s="96">
        <f t="shared" si="59"/>
        <v>5000</v>
      </c>
      <c r="AQ283" s="215"/>
    </row>
    <row r="284" spans="1:43" s="196" customFormat="1" x14ac:dyDescent="0.4">
      <c r="A284" s="111">
        <f t="shared" si="55"/>
        <v>130310</v>
      </c>
      <c r="B284" s="119"/>
      <c r="C284" s="174">
        <f t="shared" si="56"/>
        <v>6</v>
      </c>
      <c r="D284" s="119"/>
      <c r="E284" s="111">
        <f t="shared" si="57"/>
        <v>130310</v>
      </c>
      <c r="F284" s="119"/>
      <c r="G284" s="111" t="s">
        <v>180</v>
      </c>
      <c r="H284" s="105"/>
      <c r="I284" s="155">
        <v>130310</v>
      </c>
      <c r="J284" s="155" t="s">
        <v>1</v>
      </c>
      <c r="K284" s="205" t="s">
        <v>238</v>
      </c>
      <c r="L284" s="217" t="s">
        <v>375</v>
      </c>
      <c r="M284" s="217"/>
      <c r="N284" s="217"/>
      <c r="O284" s="217"/>
      <c r="P284" s="217" t="s">
        <v>5</v>
      </c>
      <c r="Q284" s="217" t="s">
        <v>6</v>
      </c>
      <c r="R284" s="217" t="s">
        <v>7</v>
      </c>
      <c r="S284" s="217" t="s">
        <v>8</v>
      </c>
      <c r="T284" s="217" t="s">
        <v>9</v>
      </c>
      <c r="U284" s="11"/>
      <c r="V284" s="77"/>
      <c r="W284" s="77"/>
      <c r="X284" s="11"/>
      <c r="Y284" s="136"/>
      <c r="Z284" s="136"/>
      <c r="AA284" s="136"/>
      <c r="AB284" s="136"/>
      <c r="AC284" s="142"/>
      <c r="AD284" s="11"/>
      <c r="AE284" s="136">
        <f>IF((MAXA(Y284,Z284,AA284,AB284,AC284))/1000&lt;10,10,(MAXA(Y284,Z284,AA284,AB284,AC284)/1000))</f>
        <v>10</v>
      </c>
      <c r="AF284" s="11"/>
      <c r="AG284" s="136">
        <f>IF(MROUND(AE284+(AE284/100*AG$4),AH$4)&lt;&gt;0,MROUND(AE284+(AE284/100*AG$4),AH$4),5000)</f>
        <v>5000</v>
      </c>
      <c r="AH284" s="11"/>
      <c r="AI284" s="11"/>
      <c r="AJ284" s="136">
        <f>IF(J284&lt;&gt;"P",195000,19500)</f>
        <v>19500</v>
      </c>
      <c r="AK284" s="11"/>
      <c r="AL284" s="11" t="b">
        <f t="shared" si="63"/>
        <v>1</v>
      </c>
      <c r="AM284" s="11"/>
      <c r="AN284" s="11"/>
      <c r="AO284" s="136">
        <f t="shared" si="59"/>
        <v>5000</v>
      </c>
      <c r="AQ284" s="217"/>
    </row>
    <row r="285" spans="1:43" x14ac:dyDescent="0.4">
      <c r="A285" s="124">
        <f t="shared" si="55"/>
        <v>1305</v>
      </c>
      <c r="B285" s="117"/>
      <c r="C285" s="175">
        <f t="shared" si="56"/>
        <v>4</v>
      </c>
      <c r="D285" s="117"/>
      <c r="E285" s="124">
        <f t="shared" si="57"/>
        <v>130500</v>
      </c>
      <c r="F285" s="117"/>
      <c r="G285" s="124"/>
      <c r="H285" s="160"/>
      <c r="I285" s="198">
        <v>1305</v>
      </c>
      <c r="J285" s="198"/>
      <c r="K285" s="211" t="s">
        <v>319</v>
      </c>
      <c r="L285" s="225"/>
      <c r="M285" s="225"/>
      <c r="N285" s="225"/>
      <c r="O285" s="225"/>
      <c r="P285" s="225"/>
      <c r="Q285" s="225"/>
      <c r="R285" s="225"/>
      <c r="S285" s="225"/>
      <c r="T285" s="225"/>
      <c r="U285" s="196"/>
      <c r="V285" s="128"/>
      <c r="W285" s="128"/>
      <c r="X285" s="196"/>
      <c r="Y285" s="135"/>
      <c r="Z285" s="135"/>
      <c r="AA285" s="135"/>
      <c r="AB285" s="135"/>
      <c r="AC285" s="141"/>
      <c r="AD285" s="196"/>
      <c r="AE285" s="135"/>
      <c r="AF285" s="196"/>
      <c r="AG285" s="135"/>
      <c r="AH285" s="196"/>
      <c r="AI285" s="196"/>
      <c r="AJ285" s="135"/>
      <c r="AK285" s="196"/>
      <c r="AL285" s="11" t="str">
        <f t="shared" si="63"/>
        <v/>
      </c>
      <c r="AM285" s="196"/>
      <c r="AN285" s="196"/>
      <c r="AO285" s="135"/>
      <c r="AQ285" s="225"/>
    </row>
    <row r="286" spans="1:43" s="196" customFormat="1" x14ac:dyDescent="0.4">
      <c r="A286" s="111">
        <f t="shared" si="55"/>
        <v>130502</v>
      </c>
      <c r="B286" s="119"/>
      <c r="C286" s="174">
        <f t="shared" si="56"/>
        <v>6</v>
      </c>
      <c r="D286" s="119"/>
      <c r="E286" s="111">
        <f t="shared" si="57"/>
        <v>130502</v>
      </c>
      <c r="F286" s="119"/>
      <c r="G286" s="111" t="s">
        <v>180</v>
      </c>
      <c r="H286" s="105"/>
      <c r="I286" s="155">
        <v>130502</v>
      </c>
      <c r="J286" s="155" t="s">
        <v>1</v>
      </c>
      <c r="K286" s="205" t="s">
        <v>269</v>
      </c>
      <c r="L286" s="217" t="s">
        <v>375</v>
      </c>
      <c r="M286" s="217"/>
      <c r="N286" s="217"/>
      <c r="O286" s="217"/>
      <c r="P286" s="217" t="s">
        <v>5</v>
      </c>
      <c r="Q286" s="217" t="s">
        <v>6</v>
      </c>
      <c r="R286" s="217" t="s">
        <v>7</v>
      </c>
      <c r="S286" s="217" t="s">
        <v>8</v>
      </c>
      <c r="T286" s="217" t="s">
        <v>9</v>
      </c>
      <c r="U286" s="11"/>
      <c r="V286" s="77"/>
      <c r="W286" s="77"/>
      <c r="X286" s="11"/>
      <c r="Y286" s="136"/>
      <c r="Z286" s="136"/>
      <c r="AA286" s="136"/>
      <c r="AB286" s="136"/>
      <c r="AC286" s="142"/>
      <c r="AD286" s="11"/>
      <c r="AE286" s="136">
        <f>IF((MAXA(Y286,Z286,AA286,AB286,AC286))/1000&lt;10,10,(MAXA(Y286,Z286,AA286,AB286,AC286)/1000))</f>
        <v>10</v>
      </c>
      <c r="AF286" s="11"/>
      <c r="AG286" s="136">
        <f>IF(MROUND(AE286+(AE286/100*AG$4),AH$4)&lt;&gt;0,MROUND(AE286+(AE286/100*AG$4),AH$4),5000)</f>
        <v>5000</v>
      </c>
      <c r="AH286" s="11"/>
      <c r="AI286" s="11"/>
      <c r="AJ286" s="136">
        <f>IF(J286&lt;&gt;"P",195000,19500)</f>
        <v>19500</v>
      </c>
      <c r="AK286" s="11"/>
      <c r="AL286" s="11" t="b">
        <f t="shared" si="63"/>
        <v>1</v>
      </c>
      <c r="AM286" s="11"/>
      <c r="AN286" s="11"/>
      <c r="AO286" s="136">
        <f t="shared" si="59"/>
        <v>5000</v>
      </c>
      <c r="AQ286" s="217"/>
    </row>
    <row r="287" spans="1:43" x14ac:dyDescent="0.4">
      <c r="A287" s="110">
        <f t="shared" si="55"/>
        <v>130506</v>
      </c>
      <c r="B287" s="119"/>
      <c r="C287" s="177">
        <f t="shared" si="56"/>
        <v>6</v>
      </c>
      <c r="D287" s="119"/>
      <c r="E287" s="110">
        <f t="shared" si="57"/>
        <v>130506</v>
      </c>
      <c r="F287" s="119"/>
      <c r="G287" s="110" t="s">
        <v>180</v>
      </c>
      <c r="H287" s="84"/>
      <c r="I287" s="157">
        <v>130506</v>
      </c>
      <c r="J287" s="157" t="s">
        <v>1</v>
      </c>
      <c r="K287" s="208" t="s">
        <v>239</v>
      </c>
      <c r="L287" s="220" t="s">
        <v>375</v>
      </c>
      <c r="M287" s="220"/>
      <c r="N287" s="220"/>
      <c r="O287" s="220"/>
      <c r="P287" s="220" t="s">
        <v>5</v>
      </c>
      <c r="Q287" s="220" t="s">
        <v>6</v>
      </c>
      <c r="R287" s="220" t="s">
        <v>7</v>
      </c>
      <c r="S287" s="220" t="s">
        <v>8</v>
      </c>
      <c r="T287" s="220" t="s">
        <v>9</v>
      </c>
      <c r="V287" s="74"/>
      <c r="W287" s="74"/>
      <c r="Y287" s="75"/>
      <c r="Z287" s="75"/>
      <c r="AA287" s="75"/>
      <c r="AB287" s="75"/>
      <c r="AC287" s="76"/>
      <c r="AE287" s="75">
        <f>IF((MAXA(Y287,Z287,AA287,AB287,AC287))/1000&lt;10,10,(MAXA(Y287,Z287,AA287,AB287,AC287)/1000))</f>
        <v>10</v>
      </c>
      <c r="AG287" s="75">
        <f>IF(MROUND(AE287+(AE287/100*AG$4),AH$4)&lt;&gt;0,MROUND(AE287+(AE287/100*AG$4),AH$4),5000)</f>
        <v>5000</v>
      </c>
      <c r="AJ287" s="75">
        <f>IF(J287&lt;&gt;"P",195000,19500)</f>
        <v>19500</v>
      </c>
      <c r="AL287" s="11" t="b">
        <f t="shared" si="63"/>
        <v>1</v>
      </c>
      <c r="AO287" s="75">
        <f t="shared" si="59"/>
        <v>5000</v>
      </c>
      <c r="AQ287" s="220"/>
    </row>
    <row r="288" spans="1:43" x14ac:dyDescent="0.4">
      <c r="A288" s="110">
        <f t="shared" si="55"/>
        <v>130507</v>
      </c>
      <c r="B288" s="119"/>
      <c r="C288" s="177">
        <f t="shared" si="56"/>
        <v>6</v>
      </c>
      <c r="D288" s="119"/>
      <c r="E288" s="110">
        <f t="shared" si="57"/>
        <v>130507</v>
      </c>
      <c r="F288" s="119"/>
      <c r="G288" s="110" t="s">
        <v>180</v>
      </c>
      <c r="H288" s="84"/>
      <c r="I288" s="157">
        <v>130507</v>
      </c>
      <c r="J288" s="157" t="s">
        <v>1</v>
      </c>
      <c r="K288" s="208" t="s">
        <v>240</v>
      </c>
      <c r="L288" s="220" t="s">
        <v>375</v>
      </c>
      <c r="M288" s="220"/>
      <c r="N288" s="220"/>
      <c r="O288" s="220"/>
      <c r="P288" s="220" t="s">
        <v>5</v>
      </c>
      <c r="Q288" s="220" t="s">
        <v>6</v>
      </c>
      <c r="R288" s="220" t="s">
        <v>7</v>
      </c>
      <c r="S288" s="220" t="s">
        <v>8</v>
      </c>
      <c r="T288" s="220" t="s">
        <v>9</v>
      </c>
      <c r="V288" s="74"/>
      <c r="W288" s="74"/>
      <c r="Y288" s="75"/>
      <c r="Z288" s="75"/>
      <c r="AA288" s="75"/>
      <c r="AB288" s="75"/>
      <c r="AC288" s="76"/>
      <c r="AE288" s="75">
        <f>IF((MAXA(Y288,Z288,AA288,AB288,AC288))/1000&lt;10,10,(MAXA(Y288,Z288,AA288,AB288,AC288)/1000))</f>
        <v>10</v>
      </c>
      <c r="AG288" s="75">
        <f>IF(MROUND(AE288+(AE288/100*AG$4),AH$4)&lt;&gt;0,MROUND(AE288+(AE288/100*AG$4),AH$4),5000)</f>
        <v>5000</v>
      </c>
      <c r="AJ288" s="75">
        <f>IF(J288&lt;&gt;"P",195000,19500)</f>
        <v>19500</v>
      </c>
      <c r="AL288" s="11" t="b">
        <f t="shared" si="63"/>
        <v>1</v>
      </c>
      <c r="AO288" s="75">
        <f t="shared" si="59"/>
        <v>5000</v>
      </c>
      <c r="AQ288" s="220"/>
    </row>
    <row r="289" spans="1:43" s="195" customFormat="1" x14ac:dyDescent="0.4">
      <c r="A289" s="108">
        <f t="shared" si="55"/>
        <v>1307</v>
      </c>
      <c r="B289" s="117"/>
      <c r="C289" s="171">
        <f t="shared" si="56"/>
        <v>4</v>
      </c>
      <c r="D289" s="117"/>
      <c r="E289" s="108">
        <f t="shared" si="57"/>
        <v>130700</v>
      </c>
      <c r="F289" s="117"/>
      <c r="G289" s="108"/>
      <c r="H289" s="64"/>
      <c r="I289" s="197">
        <v>1307</v>
      </c>
      <c r="J289" s="197"/>
      <c r="K289" s="210" t="s">
        <v>320</v>
      </c>
      <c r="L289" s="224"/>
      <c r="M289" s="224"/>
      <c r="N289" s="224"/>
      <c r="O289" s="224"/>
      <c r="P289" s="224"/>
      <c r="Q289" s="224"/>
      <c r="R289" s="224"/>
      <c r="S289" s="224"/>
      <c r="T289" s="224"/>
      <c r="U289" s="196"/>
      <c r="V289" s="65"/>
      <c r="W289" s="65"/>
      <c r="X289" s="196"/>
      <c r="Y289" s="66"/>
      <c r="Z289" s="66"/>
      <c r="AA289" s="66"/>
      <c r="AB289" s="66"/>
      <c r="AC289" s="67"/>
      <c r="AD289" s="196"/>
      <c r="AE289" s="66"/>
      <c r="AF289" s="196"/>
      <c r="AG289" s="66"/>
      <c r="AH289" s="196"/>
      <c r="AI289" s="196"/>
      <c r="AJ289" s="66"/>
      <c r="AK289" s="196"/>
      <c r="AL289" s="11" t="str">
        <f t="shared" si="63"/>
        <v/>
      </c>
      <c r="AM289" s="196"/>
      <c r="AN289" s="196"/>
      <c r="AO289" s="66"/>
      <c r="AQ289" s="224"/>
    </row>
    <row r="290" spans="1:43" s="196" customFormat="1" x14ac:dyDescent="0.4">
      <c r="A290" s="111">
        <f t="shared" si="55"/>
        <v>130701</v>
      </c>
      <c r="B290" s="119"/>
      <c r="C290" s="174">
        <f t="shared" si="56"/>
        <v>6</v>
      </c>
      <c r="D290" s="119"/>
      <c r="E290" s="111">
        <f t="shared" si="57"/>
        <v>130701</v>
      </c>
      <c r="F290" s="119"/>
      <c r="G290" s="111" t="s">
        <v>180</v>
      </c>
      <c r="H290" s="105"/>
      <c r="I290" s="155">
        <v>130701</v>
      </c>
      <c r="J290" s="155" t="s">
        <v>1</v>
      </c>
      <c r="K290" s="205" t="s">
        <v>241</v>
      </c>
      <c r="L290" s="217" t="s">
        <v>375</v>
      </c>
      <c r="M290" s="217"/>
      <c r="N290" s="217"/>
      <c r="O290" s="217"/>
      <c r="P290" s="217" t="s">
        <v>5</v>
      </c>
      <c r="Q290" s="217" t="s">
        <v>6</v>
      </c>
      <c r="R290" s="217" t="s">
        <v>7</v>
      </c>
      <c r="S290" s="217" t="s">
        <v>8</v>
      </c>
      <c r="T290" s="217" t="s">
        <v>9</v>
      </c>
      <c r="U290" s="11"/>
      <c r="V290" s="77"/>
      <c r="W290" s="77"/>
      <c r="X290" s="11"/>
      <c r="Y290" s="136"/>
      <c r="Z290" s="136"/>
      <c r="AA290" s="136"/>
      <c r="AB290" s="136"/>
      <c r="AC290" s="142"/>
      <c r="AD290" s="11"/>
      <c r="AE290" s="136">
        <f>IF((MAXA(Y290,Z290,AA290,AB290,AC290))/1000&lt;10,10,(MAXA(Y290,Z290,AA290,AB290,AC290)/1000))</f>
        <v>10</v>
      </c>
      <c r="AF290" s="11"/>
      <c r="AG290" s="136">
        <f>IF(MROUND(AE290+(AE290/100*AG$4),AH$4)&lt;&gt;0,MROUND(AE290+(AE290/100*AG$4),AH$4),5000)</f>
        <v>5000</v>
      </c>
      <c r="AH290" s="11"/>
      <c r="AI290" s="11"/>
      <c r="AJ290" s="136">
        <f>IF(J290&lt;&gt;"P",195000,19500)</f>
        <v>19500</v>
      </c>
      <c r="AK290" s="11"/>
      <c r="AL290" s="11" t="b">
        <f t="shared" si="63"/>
        <v>1</v>
      </c>
      <c r="AM290" s="11"/>
      <c r="AN290" s="11"/>
      <c r="AO290" s="136">
        <f t="shared" si="59"/>
        <v>5000</v>
      </c>
      <c r="AQ290" s="217"/>
    </row>
    <row r="291" spans="1:43" x14ac:dyDescent="0.4">
      <c r="A291" s="114">
        <f t="shared" si="55"/>
        <v>130703</v>
      </c>
      <c r="B291" s="120"/>
      <c r="C291" s="172">
        <f t="shared" si="56"/>
        <v>6</v>
      </c>
      <c r="D291" s="120"/>
      <c r="E291" s="114">
        <f t="shared" si="57"/>
        <v>130703</v>
      </c>
      <c r="F291" s="120"/>
      <c r="G291" s="114" t="s">
        <v>180</v>
      </c>
      <c r="H291" s="98"/>
      <c r="I291" s="152">
        <v>130703</v>
      </c>
      <c r="J291" s="152" t="s">
        <v>1</v>
      </c>
      <c r="K291" s="203" t="s">
        <v>480</v>
      </c>
      <c r="L291" s="215" t="s">
        <v>375</v>
      </c>
      <c r="M291" s="215"/>
      <c r="N291" s="215"/>
      <c r="O291" s="215"/>
      <c r="P291" s="215" t="s">
        <v>5</v>
      </c>
      <c r="Q291" s="215" t="s">
        <v>6</v>
      </c>
      <c r="R291" s="215" t="s">
        <v>7</v>
      </c>
      <c r="S291" s="215" t="s">
        <v>8</v>
      </c>
      <c r="T291" s="215" t="s">
        <v>9</v>
      </c>
      <c r="V291" s="97"/>
      <c r="W291" s="97"/>
      <c r="Y291" s="96"/>
      <c r="Z291" s="96"/>
      <c r="AA291" s="96"/>
      <c r="AB291" s="96"/>
      <c r="AC291" s="96"/>
      <c r="AE291" s="96">
        <f>IF((MAXA(Y291,Z291,AA291,AB291,AC291))/1000&lt;10,10,(MAXA(Y291,Z291,AA291,AB291,AC291)/1000))</f>
        <v>10</v>
      </c>
      <c r="AG291" s="96">
        <f>IF(MROUND(AE291+(AE291/100*AG$4),AH$4)&lt;&gt;0,MROUND(AE291+(AE291/100*AG$4),AH$4),5000)</f>
        <v>5000</v>
      </c>
      <c r="AJ291" s="96">
        <f>IF(J291&lt;&gt;"P",195000,19500)</f>
        <v>19500</v>
      </c>
      <c r="AL291" s="11" t="b">
        <f t="shared" si="63"/>
        <v>1</v>
      </c>
      <c r="AO291" s="96">
        <f t="shared" si="59"/>
        <v>5000</v>
      </c>
      <c r="AQ291" s="215"/>
    </row>
    <row r="292" spans="1:43" x14ac:dyDescent="0.4">
      <c r="A292" s="124">
        <f t="shared" si="55"/>
        <v>1308</v>
      </c>
      <c r="B292" s="117"/>
      <c r="C292" s="175">
        <f t="shared" si="56"/>
        <v>4</v>
      </c>
      <c r="D292" s="117"/>
      <c r="E292" s="124">
        <f t="shared" si="57"/>
        <v>130800</v>
      </c>
      <c r="F292" s="117"/>
      <c r="G292" s="124"/>
      <c r="H292" s="160"/>
      <c r="I292" s="198">
        <v>1308</v>
      </c>
      <c r="J292" s="198"/>
      <c r="K292" s="211" t="s">
        <v>321</v>
      </c>
      <c r="L292" s="225"/>
      <c r="M292" s="225"/>
      <c r="N292" s="225"/>
      <c r="O292" s="225"/>
      <c r="P292" s="225"/>
      <c r="Q292" s="225"/>
      <c r="R292" s="225"/>
      <c r="S292" s="225"/>
      <c r="T292" s="225"/>
      <c r="U292" s="196"/>
      <c r="V292" s="128"/>
      <c r="W292" s="128"/>
      <c r="X292" s="196"/>
      <c r="Y292" s="135"/>
      <c r="Z292" s="135"/>
      <c r="AA292" s="135"/>
      <c r="AB292" s="135"/>
      <c r="AC292" s="141"/>
      <c r="AD292" s="196"/>
      <c r="AE292" s="135"/>
      <c r="AF292" s="196"/>
      <c r="AG292" s="135"/>
      <c r="AH292" s="196"/>
      <c r="AI292" s="196"/>
      <c r="AJ292" s="135"/>
      <c r="AK292" s="196"/>
      <c r="AL292" s="11" t="str">
        <f t="shared" si="63"/>
        <v/>
      </c>
      <c r="AM292" s="196"/>
      <c r="AN292" s="196"/>
      <c r="AO292" s="135"/>
      <c r="AQ292" s="225"/>
    </row>
    <row r="293" spans="1:43" x14ac:dyDescent="0.4">
      <c r="A293" s="109">
        <f t="shared" si="55"/>
        <v>130802</v>
      </c>
      <c r="B293" s="118"/>
      <c r="C293" s="173">
        <f t="shared" si="56"/>
        <v>6</v>
      </c>
      <c r="D293" s="118"/>
      <c r="E293" s="109">
        <f t="shared" si="57"/>
        <v>130802</v>
      </c>
      <c r="F293" s="118"/>
      <c r="G293" s="109"/>
      <c r="H293" s="69"/>
      <c r="I293" s="154">
        <v>130802</v>
      </c>
      <c r="J293" s="154" t="s">
        <v>1</v>
      </c>
      <c r="K293" s="204" t="s">
        <v>37</v>
      </c>
      <c r="L293" s="216" t="s">
        <v>78</v>
      </c>
      <c r="M293" s="216"/>
      <c r="N293" s="216"/>
      <c r="O293" s="216"/>
      <c r="P293" s="216" t="s">
        <v>5</v>
      </c>
      <c r="Q293" s="216" t="s">
        <v>6</v>
      </c>
      <c r="R293" s="216" t="s">
        <v>7</v>
      </c>
      <c r="S293" s="216" t="s">
        <v>8</v>
      </c>
      <c r="T293" s="216" t="s">
        <v>9</v>
      </c>
      <c r="V293" s="68"/>
      <c r="W293" s="68"/>
      <c r="Y293" s="72"/>
      <c r="Z293" s="72"/>
      <c r="AA293" s="72"/>
      <c r="AB293" s="72"/>
      <c r="AC293" s="73">
        <v>1</v>
      </c>
      <c r="AE293" s="72">
        <f>IF((MAXA(Y293,Z293,AA293,AB293,AC293))/1000&lt;10,10,(MAXA(Y293,Z293,AA293,AB293,AC293)/1000))</f>
        <v>10</v>
      </c>
      <c r="AG293" s="72">
        <f>IF(MROUND(AE293+(AE293/100*AG$4),AH$4)&lt;&gt;0,MROUND(AE293+(AE293/100*AG$4),AH$4),5000)</f>
        <v>5000</v>
      </c>
      <c r="AJ293" s="72">
        <f>IF(J293&lt;&gt;"P",195000,19500)</f>
        <v>19500</v>
      </c>
      <c r="AL293" s="11" t="b">
        <f t="shared" si="63"/>
        <v>1</v>
      </c>
      <c r="AO293" s="72">
        <f t="shared" si="59"/>
        <v>5000</v>
      </c>
      <c r="AQ293" s="216"/>
    </row>
    <row r="294" spans="1:43" x14ac:dyDescent="0.4">
      <c r="A294" s="183">
        <f t="shared" si="55"/>
        <v>14</v>
      </c>
      <c r="B294" s="116"/>
      <c r="C294" s="184">
        <f t="shared" si="56"/>
        <v>2</v>
      </c>
      <c r="D294" s="116"/>
      <c r="E294" s="183">
        <f t="shared" si="57"/>
        <v>140000</v>
      </c>
      <c r="F294" s="116"/>
      <c r="G294" s="183"/>
      <c r="H294" s="185"/>
      <c r="I294" s="183">
        <v>14</v>
      </c>
      <c r="J294" s="183"/>
      <c r="K294" s="185" t="s">
        <v>282</v>
      </c>
      <c r="L294" s="222"/>
      <c r="M294" s="222"/>
      <c r="N294" s="222"/>
      <c r="O294" s="222"/>
      <c r="P294" s="222"/>
      <c r="Q294" s="222"/>
      <c r="R294" s="222"/>
      <c r="S294" s="222"/>
      <c r="T294" s="222"/>
      <c r="U294" s="195"/>
      <c r="V294" s="186"/>
      <c r="W294" s="186"/>
      <c r="X294" s="195"/>
      <c r="Y294" s="187"/>
      <c r="Z294" s="187"/>
      <c r="AA294" s="187"/>
      <c r="AB294" s="187"/>
      <c r="AC294" s="188"/>
      <c r="AD294" s="195"/>
      <c r="AE294" s="187"/>
      <c r="AF294" s="195"/>
      <c r="AG294" s="187"/>
      <c r="AH294" s="195"/>
      <c r="AI294" s="195"/>
      <c r="AJ294" s="187"/>
      <c r="AK294" s="195"/>
      <c r="AL294" s="11" t="str">
        <f t="shared" si="63"/>
        <v/>
      </c>
      <c r="AM294" s="195"/>
      <c r="AN294" s="195"/>
      <c r="AO294" s="187"/>
      <c r="AQ294" s="222"/>
    </row>
    <row r="295" spans="1:43" s="196" customFormat="1" x14ac:dyDescent="0.4">
      <c r="A295" s="108">
        <f t="shared" si="55"/>
        <v>1406</v>
      </c>
      <c r="B295" s="117"/>
      <c r="C295" s="171">
        <f t="shared" si="56"/>
        <v>4</v>
      </c>
      <c r="D295" s="117"/>
      <c r="E295" s="108">
        <f t="shared" si="57"/>
        <v>140600</v>
      </c>
      <c r="F295" s="117"/>
      <c r="G295" s="108"/>
      <c r="H295" s="64"/>
      <c r="I295" s="197">
        <v>1406</v>
      </c>
      <c r="J295" s="197"/>
      <c r="K295" s="210" t="s">
        <v>322</v>
      </c>
      <c r="L295" s="224"/>
      <c r="M295" s="224"/>
      <c r="N295" s="224"/>
      <c r="O295" s="224"/>
      <c r="P295" s="224"/>
      <c r="Q295" s="224"/>
      <c r="R295" s="224"/>
      <c r="S295" s="224"/>
      <c r="T295" s="224"/>
      <c r="V295" s="65"/>
      <c r="W295" s="65"/>
      <c r="Y295" s="66"/>
      <c r="Z295" s="66"/>
      <c r="AA295" s="66"/>
      <c r="AB295" s="66"/>
      <c r="AC295" s="67"/>
      <c r="AE295" s="66"/>
      <c r="AG295" s="66"/>
      <c r="AJ295" s="66"/>
      <c r="AL295" s="11" t="str">
        <f t="shared" si="63"/>
        <v/>
      </c>
      <c r="AO295" s="66"/>
      <c r="AQ295" s="224"/>
    </row>
    <row r="296" spans="1:43" x14ac:dyDescent="0.4">
      <c r="A296" s="110">
        <f t="shared" si="55"/>
        <v>140601</v>
      </c>
      <c r="B296" s="119"/>
      <c r="C296" s="177">
        <f t="shared" si="56"/>
        <v>6</v>
      </c>
      <c r="D296" s="119"/>
      <c r="E296" s="110">
        <f t="shared" si="57"/>
        <v>140601</v>
      </c>
      <c r="F296" s="119"/>
      <c r="G296" s="110" t="s">
        <v>180</v>
      </c>
      <c r="H296" s="84"/>
      <c r="I296" s="157">
        <v>140601</v>
      </c>
      <c r="J296" s="157" t="s">
        <v>1</v>
      </c>
      <c r="K296" s="208" t="s">
        <v>242</v>
      </c>
      <c r="L296" s="220" t="s">
        <v>376</v>
      </c>
      <c r="M296" s="220"/>
      <c r="N296" s="220"/>
      <c r="O296" s="220"/>
      <c r="P296" s="220" t="s">
        <v>5</v>
      </c>
      <c r="Q296" s="220" t="s">
        <v>6</v>
      </c>
      <c r="R296" s="220"/>
      <c r="S296" s="220"/>
      <c r="T296" s="220" t="s">
        <v>9</v>
      </c>
      <c r="V296" s="74"/>
      <c r="W296" s="74"/>
      <c r="Y296" s="75"/>
      <c r="Z296" s="75"/>
      <c r="AA296" s="75"/>
      <c r="AB296" s="75"/>
      <c r="AC296" s="76"/>
      <c r="AE296" s="75">
        <f>IF((MAXA(Y296,Z296,AA296,AB296,AC296))/1000&lt;10,10,(MAXA(Y296,Z296,AA296,AB296,AC296)/1000))</f>
        <v>10</v>
      </c>
      <c r="AG296" s="75">
        <f>IF(MROUND(AE296+(AE296/100*AG$4),AH$4)&lt;&gt;0,MROUND(AE296+(AE296/100*AG$4),AH$4),5000)</f>
        <v>5000</v>
      </c>
      <c r="AJ296" s="75">
        <f>IF(J296&lt;&gt;"P",195000,19500)</f>
        <v>19500</v>
      </c>
      <c r="AL296" s="11" t="b">
        <f t="shared" si="63"/>
        <v>1</v>
      </c>
      <c r="AO296" s="75">
        <f t="shared" si="59"/>
        <v>5000</v>
      </c>
      <c r="AQ296" s="220"/>
    </row>
    <row r="297" spans="1:43" s="195" customFormat="1" x14ac:dyDescent="0.4">
      <c r="A297" s="123">
        <f t="shared" si="55"/>
        <v>140602</v>
      </c>
      <c r="B297" s="118"/>
      <c r="C297" s="178">
        <f t="shared" si="56"/>
        <v>6</v>
      </c>
      <c r="D297" s="118"/>
      <c r="E297" s="123">
        <f t="shared" si="57"/>
        <v>140602</v>
      </c>
      <c r="F297" s="118"/>
      <c r="G297" s="123"/>
      <c r="H297" s="129"/>
      <c r="I297" s="158">
        <v>140602</v>
      </c>
      <c r="J297" s="158" t="s">
        <v>1</v>
      </c>
      <c r="K297" s="209" t="s">
        <v>38</v>
      </c>
      <c r="L297" s="221" t="s">
        <v>78</v>
      </c>
      <c r="M297" s="221"/>
      <c r="N297" s="221"/>
      <c r="O297" s="221"/>
      <c r="P297" s="221" t="s">
        <v>5</v>
      </c>
      <c r="Q297" s="221" t="s">
        <v>6</v>
      </c>
      <c r="R297" s="221" t="s">
        <v>7</v>
      </c>
      <c r="S297" s="221" t="s">
        <v>8</v>
      </c>
      <c r="T297" s="221" t="s">
        <v>9</v>
      </c>
      <c r="U297" s="11"/>
      <c r="V297" s="131"/>
      <c r="W297" s="131"/>
      <c r="X297" s="11"/>
      <c r="Y297" s="134"/>
      <c r="Z297" s="134"/>
      <c r="AA297" s="134"/>
      <c r="AB297" s="134"/>
      <c r="AC297" s="140">
        <v>1</v>
      </c>
      <c r="AD297" s="11"/>
      <c r="AE297" s="134">
        <f>IF((MAXA(Y297,Z297,AA297,AB297,AC297))/1000&lt;10,10,(MAXA(Y297,Z297,AA297,AB297,AC297)/1000))</f>
        <v>10</v>
      </c>
      <c r="AF297" s="11"/>
      <c r="AG297" s="134">
        <f>IF(MROUND(AE297+(AE297/100*AG$4),AH$4)&lt;&gt;0,MROUND(AE297+(AE297/100*AG$4),AH$4),5000)</f>
        <v>5000</v>
      </c>
      <c r="AH297" s="11"/>
      <c r="AI297" s="11"/>
      <c r="AJ297" s="134">
        <f>IF(J297&lt;&gt;"P",195000,19500)</f>
        <v>19500</v>
      </c>
      <c r="AK297" s="11"/>
      <c r="AL297" s="11" t="b">
        <f t="shared" si="63"/>
        <v>1</v>
      </c>
      <c r="AM297" s="11"/>
      <c r="AN297" s="11"/>
      <c r="AO297" s="134">
        <f t="shared" si="59"/>
        <v>5000</v>
      </c>
      <c r="AQ297" s="221"/>
    </row>
    <row r="298" spans="1:43" s="196" customFormat="1" x14ac:dyDescent="0.4">
      <c r="A298" s="123">
        <f t="shared" si="55"/>
        <v>140603</v>
      </c>
      <c r="B298" s="118"/>
      <c r="C298" s="178">
        <f t="shared" si="56"/>
        <v>6</v>
      </c>
      <c r="D298" s="118"/>
      <c r="E298" s="123">
        <f t="shared" si="57"/>
        <v>140603</v>
      </c>
      <c r="F298" s="118"/>
      <c r="G298" s="123"/>
      <c r="H298" s="129"/>
      <c r="I298" s="158">
        <v>140603</v>
      </c>
      <c r="J298" s="158" t="s">
        <v>1</v>
      </c>
      <c r="K298" s="209" t="s">
        <v>39</v>
      </c>
      <c r="L298" s="221" t="s">
        <v>78</v>
      </c>
      <c r="M298" s="221"/>
      <c r="N298" s="221"/>
      <c r="O298" s="221"/>
      <c r="P298" s="221" t="s">
        <v>5</v>
      </c>
      <c r="Q298" s="221" t="s">
        <v>6</v>
      </c>
      <c r="R298" s="221" t="s">
        <v>7</v>
      </c>
      <c r="S298" s="221" t="s">
        <v>8</v>
      </c>
      <c r="T298" s="221" t="s">
        <v>9</v>
      </c>
      <c r="U298" s="11"/>
      <c r="V298" s="131"/>
      <c r="W298" s="131"/>
      <c r="X298" s="11"/>
      <c r="Y298" s="134"/>
      <c r="Z298" s="134">
        <v>120</v>
      </c>
      <c r="AA298" s="134"/>
      <c r="AB298" s="134"/>
      <c r="AC298" s="140"/>
      <c r="AD298" s="11"/>
      <c r="AE298" s="134">
        <f>IF((MAXA(Y298,Z298,AA298,AB298,AC298))/1000&lt;10,10,(MAXA(Y298,Z298,AA298,AB298,AC298)/1000))</f>
        <v>10</v>
      </c>
      <c r="AF298" s="11"/>
      <c r="AG298" s="134">
        <f>IF(MROUND(AE298+(AE298/100*AG$4),AH$4)&lt;&gt;0,MROUND(AE298+(AE298/100*AG$4),AH$4),5000)</f>
        <v>5000</v>
      </c>
      <c r="AH298" s="11"/>
      <c r="AI298" s="11"/>
      <c r="AJ298" s="134">
        <f>IF(J298&lt;&gt;"P",195000,19500)</f>
        <v>19500</v>
      </c>
      <c r="AK298" s="11"/>
      <c r="AL298" s="11" t="b">
        <f t="shared" si="63"/>
        <v>1</v>
      </c>
      <c r="AM298" s="11"/>
      <c r="AN298" s="11"/>
      <c r="AO298" s="134">
        <f t="shared" si="59"/>
        <v>5000</v>
      </c>
      <c r="AQ298" s="221"/>
    </row>
    <row r="299" spans="1:43" x14ac:dyDescent="0.4">
      <c r="A299" s="114">
        <f t="shared" si="55"/>
        <v>140604</v>
      </c>
      <c r="B299" s="120"/>
      <c r="C299" s="172">
        <f t="shared" si="56"/>
        <v>6</v>
      </c>
      <c r="D299" s="120"/>
      <c r="E299" s="114">
        <f t="shared" si="57"/>
        <v>140604</v>
      </c>
      <c r="F299" s="120"/>
      <c r="G299" s="114" t="s">
        <v>180</v>
      </c>
      <c r="H299" s="98"/>
      <c r="I299" s="152">
        <v>140604</v>
      </c>
      <c r="J299" s="152" t="s">
        <v>1</v>
      </c>
      <c r="K299" s="203" t="s">
        <v>481</v>
      </c>
      <c r="L299" s="215" t="s">
        <v>366</v>
      </c>
      <c r="M299" s="215"/>
      <c r="N299" s="215"/>
      <c r="O299" s="215"/>
      <c r="P299" s="215" t="s">
        <v>5</v>
      </c>
      <c r="Q299" s="215" t="s">
        <v>6</v>
      </c>
      <c r="R299" s="215" t="s">
        <v>7</v>
      </c>
      <c r="S299" s="215" t="s">
        <v>8</v>
      </c>
      <c r="T299" s="215" t="s">
        <v>9</v>
      </c>
      <c r="V299" s="97"/>
      <c r="W299" s="97"/>
      <c r="Y299" s="96"/>
      <c r="Z299" s="96"/>
      <c r="AA299" s="96"/>
      <c r="AB299" s="96"/>
      <c r="AC299" s="96"/>
      <c r="AE299" s="96">
        <f>IF((MAXA(Y299,Z299,AA299,AB299,AC299))/1000&lt;10,10,(MAXA(Y299,Z299,AA299,AB299,AC299)/1000))</f>
        <v>10</v>
      </c>
      <c r="AG299" s="96">
        <f>IF(MROUND(AE299+(AE299/100*AG$4),AH$4)&lt;&gt;0,MROUND(AE299+(AE299/100*AG$4),AH$4),5000)</f>
        <v>5000</v>
      </c>
      <c r="AJ299" s="96">
        <f>IF(J299&lt;&gt;"P",195000,19500)</f>
        <v>19500</v>
      </c>
      <c r="AL299" s="11" t="b">
        <f t="shared" si="63"/>
        <v>1</v>
      </c>
      <c r="AO299" s="96">
        <f t="shared" si="59"/>
        <v>5000</v>
      </c>
      <c r="AQ299" s="215"/>
    </row>
    <row r="300" spans="1:43" x14ac:dyDescent="0.4">
      <c r="A300" s="114">
        <f t="shared" si="55"/>
        <v>140605</v>
      </c>
      <c r="B300" s="120"/>
      <c r="C300" s="172">
        <f t="shared" si="56"/>
        <v>6</v>
      </c>
      <c r="D300" s="120"/>
      <c r="E300" s="114">
        <f t="shared" si="57"/>
        <v>140605</v>
      </c>
      <c r="F300" s="120"/>
      <c r="G300" s="114" t="s">
        <v>180</v>
      </c>
      <c r="H300" s="98"/>
      <c r="I300" s="152">
        <v>140605</v>
      </c>
      <c r="J300" s="152" t="s">
        <v>1</v>
      </c>
      <c r="K300" s="203" t="s">
        <v>482</v>
      </c>
      <c r="L300" s="215" t="s">
        <v>366</v>
      </c>
      <c r="M300" s="215"/>
      <c r="N300" s="215"/>
      <c r="O300" s="215"/>
      <c r="P300" s="215" t="s">
        <v>5</v>
      </c>
      <c r="Q300" s="215" t="s">
        <v>6</v>
      </c>
      <c r="R300" s="215" t="s">
        <v>7</v>
      </c>
      <c r="S300" s="215" t="s">
        <v>8</v>
      </c>
      <c r="T300" s="215" t="s">
        <v>9</v>
      </c>
      <c r="V300" s="97"/>
      <c r="W300" s="97"/>
      <c r="Y300" s="96"/>
      <c r="Z300" s="96"/>
      <c r="AA300" s="96"/>
      <c r="AB300" s="96"/>
      <c r="AC300" s="96"/>
      <c r="AE300" s="96">
        <f>IF((MAXA(Y300,Z300,AA300,AB300,AC300))/1000&lt;10,10,(MAXA(Y300,Z300,AA300,AB300,AC300)/1000))</f>
        <v>10</v>
      </c>
      <c r="AG300" s="96">
        <f>IF(MROUND(AE300+(AE300/100*AG$4),AH$4)&lt;&gt;0,MROUND(AE300+(AE300/100*AG$4),AH$4),5000)</f>
        <v>5000</v>
      </c>
      <c r="AJ300" s="96">
        <f>IF(J300&lt;&gt;"P",195000,19500)</f>
        <v>19500</v>
      </c>
      <c r="AL300" s="11" t="b">
        <f t="shared" si="63"/>
        <v>1</v>
      </c>
      <c r="AO300" s="96">
        <f t="shared" si="59"/>
        <v>5000</v>
      </c>
      <c r="AQ300" s="215"/>
    </row>
    <row r="301" spans="1:43" x14ac:dyDescent="0.4">
      <c r="A301" s="189">
        <f t="shared" si="55"/>
        <v>15</v>
      </c>
      <c r="B301" s="116"/>
      <c r="C301" s="190">
        <f t="shared" si="56"/>
        <v>2</v>
      </c>
      <c r="D301" s="116"/>
      <c r="E301" s="189">
        <f t="shared" si="57"/>
        <v>150000</v>
      </c>
      <c r="F301" s="116"/>
      <c r="G301" s="189"/>
      <c r="H301" s="191"/>
      <c r="I301" s="183">
        <v>15</v>
      </c>
      <c r="J301" s="183"/>
      <c r="K301" s="185" t="s">
        <v>283</v>
      </c>
      <c r="L301" s="222"/>
      <c r="M301" s="222"/>
      <c r="N301" s="222"/>
      <c r="O301" s="222"/>
      <c r="P301" s="222"/>
      <c r="Q301" s="222"/>
      <c r="R301" s="222"/>
      <c r="S301" s="222"/>
      <c r="T301" s="222"/>
      <c r="U301" s="195"/>
      <c r="V301" s="192"/>
      <c r="W301" s="186"/>
      <c r="X301" s="195"/>
      <c r="Y301" s="187"/>
      <c r="Z301" s="187"/>
      <c r="AA301" s="187"/>
      <c r="AB301" s="187"/>
      <c r="AC301" s="188"/>
      <c r="AD301" s="195"/>
      <c r="AE301" s="187"/>
      <c r="AF301" s="195"/>
      <c r="AG301" s="187"/>
      <c r="AH301" s="195"/>
      <c r="AI301" s="195"/>
      <c r="AJ301" s="187"/>
      <c r="AK301" s="195"/>
      <c r="AL301" s="11" t="str">
        <f t="shared" si="63"/>
        <v/>
      </c>
      <c r="AM301" s="195"/>
      <c r="AN301" s="195"/>
      <c r="AO301" s="187"/>
      <c r="AQ301" s="222"/>
    </row>
    <row r="302" spans="1:43" s="196" customFormat="1" x14ac:dyDescent="0.4">
      <c r="A302" s="108">
        <f t="shared" si="55"/>
        <v>1501</v>
      </c>
      <c r="B302" s="117"/>
      <c r="C302" s="171">
        <f t="shared" si="56"/>
        <v>4</v>
      </c>
      <c r="D302" s="117"/>
      <c r="E302" s="108">
        <f t="shared" si="57"/>
        <v>150100</v>
      </c>
      <c r="F302" s="117"/>
      <c r="G302" s="108"/>
      <c r="H302" s="64"/>
      <c r="I302" s="197">
        <v>1501</v>
      </c>
      <c r="J302" s="197"/>
      <c r="K302" s="210" t="s">
        <v>323</v>
      </c>
      <c r="L302" s="224"/>
      <c r="M302" s="224"/>
      <c r="N302" s="224"/>
      <c r="O302" s="224"/>
      <c r="P302" s="224"/>
      <c r="Q302" s="224"/>
      <c r="R302" s="224"/>
      <c r="S302" s="224"/>
      <c r="T302" s="224"/>
      <c r="V302" s="65"/>
      <c r="W302" s="65"/>
      <c r="Y302" s="66"/>
      <c r="Z302" s="66"/>
      <c r="AA302" s="66"/>
      <c r="AB302" s="66"/>
      <c r="AC302" s="67"/>
      <c r="AE302" s="66"/>
      <c r="AG302" s="66"/>
      <c r="AJ302" s="66"/>
      <c r="AL302" s="11" t="str">
        <f t="shared" si="63"/>
        <v/>
      </c>
      <c r="AO302" s="66"/>
      <c r="AQ302" s="224"/>
    </row>
    <row r="303" spans="1:43" x14ac:dyDescent="0.4">
      <c r="A303" s="109">
        <f t="shared" si="55"/>
        <v>150101</v>
      </c>
      <c r="B303" s="118"/>
      <c r="C303" s="173">
        <f t="shared" si="56"/>
        <v>6</v>
      </c>
      <c r="D303" s="118"/>
      <c r="E303" s="109">
        <f t="shared" si="57"/>
        <v>150101</v>
      </c>
      <c r="F303" s="118"/>
      <c r="G303" s="109"/>
      <c r="H303" s="69"/>
      <c r="I303" s="154">
        <v>150101</v>
      </c>
      <c r="J303" s="154"/>
      <c r="K303" s="204" t="s">
        <v>79</v>
      </c>
      <c r="L303" s="216" t="s">
        <v>66</v>
      </c>
      <c r="M303" s="216"/>
      <c r="N303" s="216"/>
      <c r="O303" s="216"/>
      <c r="P303" s="216" t="s">
        <v>5</v>
      </c>
      <c r="Q303" s="216" t="s">
        <v>6</v>
      </c>
      <c r="R303" s="216" t="s">
        <v>7</v>
      </c>
      <c r="S303" s="216" t="s">
        <v>8</v>
      </c>
      <c r="T303" s="216" t="s">
        <v>9</v>
      </c>
      <c r="V303" s="68"/>
      <c r="W303" s="68"/>
      <c r="Y303" s="70">
        <v>916000</v>
      </c>
      <c r="Z303" s="70">
        <v>251126</v>
      </c>
      <c r="AA303" s="70">
        <v>63890</v>
      </c>
      <c r="AB303" s="70">
        <v>135508</v>
      </c>
      <c r="AC303" s="71"/>
      <c r="AE303" s="70">
        <f t="shared" ref="AE303:AE312" si="64">IF((MAXA(Y303,Z303,AA303,AB303,AC303))/1000&lt;10,10,(MAXA(Y303,Z303,AA303,AB303,AC303)/1000))</f>
        <v>916</v>
      </c>
      <c r="AG303" s="71">
        <v>100000</v>
      </c>
      <c r="AJ303" s="70">
        <f t="shared" ref="AJ303:AJ312" si="65">IF(J303&lt;&gt;"P",195000,19500)</f>
        <v>195000</v>
      </c>
      <c r="AL303" s="11" t="b">
        <f t="shared" si="63"/>
        <v>1</v>
      </c>
      <c r="AO303" s="71">
        <f t="shared" si="59"/>
        <v>100000</v>
      </c>
      <c r="AQ303" s="216"/>
    </row>
    <row r="304" spans="1:43" x14ac:dyDescent="0.4">
      <c r="A304" s="109">
        <f t="shared" si="55"/>
        <v>150102</v>
      </c>
      <c r="B304" s="118"/>
      <c r="C304" s="173">
        <f t="shared" si="56"/>
        <v>6</v>
      </c>
      <c r="D304" s="118"/>
      <c r="E304" s="109">
        <f t="shared" si="57"/>
        <v>150102</v>
      </c>
      <c r="F304" s="118"/>
      <c r="G304" s="109"/>
      <c r="H304" s="69"/>
      <c r="I304" s="154">
        <v>150102</v>
      </c>
      <c r="J304" s="154"/>
      <c r="K304" s="204" t="s">
        <v>80</v>
      </c>
      <c r="L304" s="216" t="s">
        <v>66</v>
      </c>
      <c r="M304" s="216" t="s">
        <v>563</v>
      </c>
      <c r="N304" s="216" t="s">
        <v>3</v>
      </c>
      <c r="O304" s="216"/>
      <c r="P304" s="216" t="s">
        <v>5</v>
      </c>
      <c r="Q304" s="216" t="s">
        <v>6</v>
      </c>
      <c r="R304" s="216" t="s">
        <v>7</v>
      </c>
      <c r="S304" s="216" t="s">
        <v>8</v>
      </c>
      <c r="T304" s="216" t="s">
        <v>9</v>
      </c>
      <c r="V304" s="68"/>
      <c r="W304" s="68"/>
      <c r="Y304" s="70">
        <v>312930</v>
      </c>
      <c r="Z304" s="70">
        <v>429120</v>
      </c>
      <c r="AA304" s="70">
        <v>423550</v>
      </c>
      <c r="AB304" s="70">
        <v>372027</v>
      </c>
      <c r="AC304" s="71"/>
      <c r="AE304" s="70">
        <f t="shared" si="64"/>
        <v>429.12</v>
      </c>
      <c r="AG304" s="70">
        <f>IF(MROUND(AE304+(AE304/100*AG$4),AH$4)&lt;&gt;0,MROUND(AE304+(AE304/100*AG$4),AH$4),5000)</f>
        <v>80000</v>
      </c>
      <c r="AJ304" s="70">
        <f t="shared" si="65"/>
        <v>195000</v>
      </c>
      <c r="AL304" s="11" t="b">
        <f t="shared" si="63"/>
        <v>1</v>
      </c>
      <c r="AO304" s="70">
        <f t="shared" si="59"/>
        <v>80000</v>
      </c>
      <c r="AQ304" s="216" t="s">
        <v>564</v>
      </c>
    </row>
    <row r="305" spans="1:43" x14ac:dyDescent="0.4">
      <c r="A305" s="109">
        <f t="shared" si="55"/>
        <v>150103</v>
      </c>
      <c r="B305" s="118"/>
      <c r="C305" s="173">
        <f t="shared" si="56"/>
        <v>6</v>
      </c>
      <c r="D305" s="118"/>
      <c r="E305" s="109">
        <f t="shared" si="57"/>
        <v>150103</v>
      </c>
      <c r="F305" s="118"/>
      <c r="G305" s="109"/>
      <c r="H305" s="69"/>
      <c r="I305" s="154">
        <v>150103</v>
      </c>
      <c r="J305" s="154"/>
      <c r="K305" s="204" t="s">
        <v>81</v>
      </c>
      <c r="L305" s="216" t="s">
        <v>66</v>
      </c>
      <c r="M305" s="216" t="s">
        <v>563</v>
      </c>
      <c r="N305" s="216" t="s">
        <v>3</v>
      </c>
      <c r="O305" s="216"/>
      <c r="P305" s="216" t="s">
        <v>5</v>
      </c>
      <c r="Q305" s="216" t="s">
        <v>6</v>
      </c>
      <c r="R305" s="216" t="s">
        <v>7</v>
      </c>
      <c r="S305" s="216" t="s">
        <v>8</v>
      </c>
      <c r="T305" s="216" t="s">
        <v>9</v>
      </c>
      <c r="V305" s="68"/>
      <c r="W305" s="68"/>
      <c r="Y305" s="70">
        <v>2754540</v>
      </c>
      <c r="Z305" s="70">
        <v>2202070</v>
      </c>
      <c r="AA305" s="70">
        <v>1240059</v>
      </c>
      <c r="AB305" s="70">
        <v>819831</v>
      </c>
      <c r="AC305" s="71"/>
      <c r="AE305" s="70">
        <f t="shared" si="64"/>
        <v>2754.54</v>
      </c>
      <c r="AG305" s="71">
        <v>100000</v>
      </c>
      <c r="AJ305" s="70">
        <f t="shared" si="65"/>
        <v>195000</v>
      </c>
      <c r="AL305" s="11" t="b">
        <f t="shared" si="63"/>
        <v>1</v>
      </c>
      <c r="AO305" s="71">
        <f t="shared" si="59"/>
        <v>100000</v>
      </c>
      <c r="AQ305" s="216" t="s">
        <v>565</v>
      </c>
    </row>
    <row r="306" spans="1:43" x14ac:dyDescent="0.4">
      <c r="A306" s="109">
        <f t="shared" si="55"/>
        <v>150104</v>
      </c>
      <c r="B306" s="118"/>
      <c r="C306" s="173">
        <f t="shared" si="56"/>
        <v>6</v>
      </c>
      <c r="D306" s="118"/>
      <c r="E306" s="109">
        <f t="shared" si="57"/>
        <v>150104</v>
      </c>
      <c r="F306" s="118"/>
      <c r="G306" s="109"/>
      <c r="H306" s="69"/>
      <c r="I306" s="154">
        <v>150104</v>
      </c>
      <c r="J306" s="154"/>
      <c r="K306" s="204" t="s">
        <v>82</v>
      </c>
      <c r="L306" s="216" t="s">
        <v>66</v>
      </c>
      <c r="M306" s="216" t="s">
        <v>563</v>
      </c>
      <c r="N306" s="216"/>
      <c r="O306" s="216"/>
      <c r="P306" s="216" t="s">
        <v>5</v>
      </c>
      <c r="Q306" s="216" t="s">
        <v>6</v>
      </c>
      <c r="R306" s="216" t="s">
        <v>7</v>
      </c>
      <c r="S306" s="216" t="s">
        <v>8</v>
      </c>
      <c r="T306" s="216" t="s">
        <v>9</v>
      </c>
      <c r="V306" s="68"/>
      <c r="W306" s="68"/>
      <c r="Y306" s="70"/>
      <c r="Z306" s="70"/>
      <c r="AA306" s="70"/>
      <c r="AB306" s="70">
        <v>720</v>
      </c>
      <c r="AC306" s="71"/>
      <c r="AE306" s="70">
        <f t="shared" si="64"/>
        <v>10</v>
      </c>
      <c r="AG306" s="70">
        <f t="shared" ref="AG306:AG312" si="66">IF(MROUND(AE306+(AE306/100*AG$4),AH$4)&lt;&gt;0,MROUND(AE306+(AE306/100*AG$4),AH$4),5000)</f>
        <v>5000</v>
      </c>
      <c r="AJ306" s="70">
        <f t="shared" si="65"/>
        <v>195000</v>
      </c>
      <c r="AL306" s="11" t="b">
        <f t="shared" si="63"/>
        <v>1</v>
      </c>
      <c r="AO306" s="70">
        <f t="shared" si="59"/>
        <v>5000</v>
      </c>
      <c r="AQ306" s="216" t="s">
        <v>566</v>
      </c>
    </row>
    <row r="307" spans="1:43" x14ac:dyDescent="0.4">
      <c r="A307" s="109">
        <f t="shared" si="55"/>
        <v>150105</v>
      </c>
      <c r="B307" s="118"/>
      <c r="C307" s="173">
        <f t="shared" si="56"/>
        <v>6</v>
      </c>
      <c r="D307" s="118"/>
      <c r="E307" s="109">
        <f t="shared" si="57"/>
        <v>150105</v>
      </c>
      <c r="F307" s="118"/>
      <c r="G307" s="109"/>
      <c r="H307" s="69"/>
      <c r="I307" s="154">
        <v>150105</v>
      </c>
      <c r="J307" s="154"/>
      <c r="K307" s="204" t="s">
        <v>83</v>
      </c>
      <c r="L307" s="216" t="s">
        <v>66</v>
      </c>
      <c r="M307" s="216" t="s">
        <v>563</v>
      </c>
      <c r="N307" s="216" t="s">
        <v>3</v>
      </c>
      <c r="O307" s="216"/>
      <c r="P307" s="216" t="s">
        <v>5</v>
      </c>
      <c r="Q307" s="216" t="s">
        <v>6</v>
      </c>
      <c r="R307" s="216" t="s">
        <v>7</v>
      </c>
      <c r="S307" s="216" t="s">
        <v>8</v>
      </c>
      <c r="T307" s="216" t="s">
        <v>9</v>
      </c>
      <c r="V307" s="68"/>
      <c r="W307" s="68"/>
      <c r="Y307" s="70"/>
      <c r="Z307" s="70"/>
      <c r="AA307" s="70"/>
      <c r="AB307" s="70"/>
      <c r="AC307" s="71">
        <v>1</v>
      </c>
      <c r="AE307" s="70">
        <f t="shared" si="64"/>
        <v>10</v>
      </c>
      <c r="AG307" s="70">
        <f t="shared" si="66"/>
        <v>5000</v>
      </c>
      <c r="AJ307" s="70">
        <f t="shared" si="65"/>
        <v>195000</v>
      </c>
      <c r="AL307" s="11" t="b">
        <f t="shared" si="63"/>
        <v>1</v>
      </c>
      <c r="AO307" s="70">
        <f t="shared" si="59"/>
        <v>5000</v>
      </c>
      <c r="AQ307" s="216" t="s">
        <v>567</v>
      </c>
    </row>
    <row r="308" spans="1:43" s="196" customFormat="1" x14ac:dyDescent="0.4">
      <c r="A308" s="123">
        <f t="shared" si="55"/>
        <v>150106</v>
      </c>
      <c r="B308" s="118"/>
      <c r="C308" s="178">
        <f t="shared" si="56"/>
        <v>6</v>
      </c>
      <c r="D308" s="118"/>
      <c r="E308" s="123">
        <f t="shared" si="57"/>
        <v>150106</v>
      </c>
      <c r="F308" s="118"/>
      <c r="G308" s="123"/>
      <c r="H308" s="129"/>
      <c r="I308" s="158">
        <v>150106</v>
      </c>
      <c r="J308" s="158"/>
      <c r="K308" s="209" t="s">
        <v>84</v>
      </c>
      <c r="L308" s="221" t="s">
        <v>66</v>
      </c>
      <c r="M308" s="221"/>
      <c r="N308" s="221" t="s">
        <v>3</v>
      </c>
      <c r="O308" s="221"/>
      <c r="P308" s="221" t="s">
        <v>5</v>
      </c>
      <c r="Q308" s="221" t="s">
        <v>6</v>
      </c>
      <c r="R308" s="221" t="s">
        <v>7</v>
      </c>
      <c r="S308" s="221" t="s">
        <v>8</v>
      </c>
      <c r="T308" s="221" t="s">
        <v>9</v>
      </c>
      <c r="U308" s="11"/>
      <c r="V308" s="131"/>
      <c r="W308" s="131"/>
      <c r="X308" s="11"/>
      <c r="Y308" s="139">
        <v>383741</v>
      </c>
      <c r="Z308" s="139">
        <v>826003</v>
      </c>
      <c r="AA308" s="139">
        <v>419782</v>
      </c>
      <c r="AB308" s="139">
        <v>53351</v>
      </c>
      <c r="AC308" s="144"/>
      <c r="AD308" s="11"/>
      <c r="AE308" s="139">
        <f t="shared" si="64"/>
        <v>826.00300000000004</v>
      </c>
      <c r="AF308" s="11"/>
      <c r="AG308" s="139">
        <f t="shared" si="66"/>
        <v>150000</v>
      </c>
      <c r="AH308" s="11"/>
      <c r="AI308" s="11"/>
      <c r="AJ308" s="139">
        <f t="shared" si="65"/>
        <v>195000</v>
      </c>
      <c r="AK308" s="11"/>
      <c r="AL308" s="11" t="b">
        <f t="shared" si="63"/>
        <v>1</v>
      </c>
      <c r="AM308" s="11"/>
      <c r="AN308" s="11"/>
      <c r="AO308" s="139">
        <f t="shared" si="59"/>
        <v>150000</v>
      </c>
      <c r="AQ308" s="221"/>
    </row>
    <row r="309" spans="1:43" x14ac:dyDescent="0.4">
      <c r="A309" s="109">
        <f t="shared" si="55"/>
        <v>150107</v>
      </c>
      <c r="B309" s="118"/>
      <c r="C309" s="173">
        <f t="shared" si="56"/>
        <v>6</v>
      </c>
      <c r="D309" s="118"/>
      <c r="E309" s="109">
        <f t="shared" si="57"/>
        <v>150107</v>
      </c>
      <c r="F309" s="118"/>
      <c r="G309" s="109"/>
      <c r="H309" s="69"/>
      <c r="I309" s="154">
        <v>150107</v>
      </c>
      <c r="J309" s="154"/>
      <c r="K309" s="204" t="s">
        <v>85</v>
      </c>
      <c r="L309" s="216" t="s">
        <v>66</v>
      </c>
      <c r="M309" s="216"/>
      <c r="N309" s="216"/>
      <c r="O309" s="216"/>
      <c r="P309" s="216" t="s">
        <v>5</v>
      </c>
      <c r="Q309" s="216" t="s">
        <v>6</v>
      </c>
      <c r="R309" s="216" t="s">
        <v>7</v>
      </c>
      <c r="S309" s="216" t="s">
        <v>8</v>
      </c>
      <c r="T309" s="216" t="s">
        <v>9</v>
      </c>
      <c r="V309" s="68"/>
      <c r="W309" s="68"/>
      <c r="Y309" s="70"/>
      <c r="Z309" s="70">
        <v>200</v>
      </c>
      <c r="AA309" s="70"/>
      <c r="AB309" s="70"/>
      <c r="AC309" s="71"/>
      <c r="AE309" s="70">
        <f t="shared" si="64"/>
        <v>10</v>
      </c>
      <c r="AG309" s="70">
        <f t="shared" si="66"/>
        <v>5000</v>
      </c>
      <c r="AJ309" s="70">
        <f t="shared" si="65"/>
        <v>195000</v>
      </c>
      <c r="AL309" s="11" t="b">
        <f t="shared" si="63"/>
        <v>1</v>
      </c>
      <c r="AO309" s="70">
        <f t="shared" si="59"/>
        <v>5000</v>
      </c>
      <c r="AQ309" s="216"/>
    </row>
    <row r="310" spans="1:43" x14ac:dyDescent="0.4">
      <c r="A310" s="109">
        <f t="shared" si="55"/>
        <v>150109</v>
      </c>
      <c r="B310" s="118"/>
      <c r="C310" s="173">
        <f t="shared" si="56"/>
        <v>6</v>
      </c>
      <c r="D310" s="118"/>
      <c r="E310" s="109">
        <f t="shared" si="57"/>
        <v>150109</v>
      </c>
      <c r="F310" s="118"/>
      <c r="G310" s="109"/>
      <c r="H310" s="69"/>
      <c r="I310" s="154">
        <v>150109</v>
      </c>
      <c r="J310" s="154"/>
      <c r="K310" s="204" t="s">
        <v>86</v>
      </c>
      <c r="L310" s="216" t="s">
        <v>66</v>
      </c>
      <c r="M310" s="216"/>
      <c r="N310" s="216"/>
      <c r="O310" s="216"/>
      <c r="P310" s="216" t="s">
        <v>5</v>
      </c>
      <c r="Q310" s="216" t="s">
        <v>6</v>
      </c>
      <c r="R310" s="216" t="s">
        <v>7</v>
      </c>
      <c r="S310" s="216" t="s">
        <v>8</v>
      </c>
      <c r="T310" s="216" t="s">
        <v>9</v>
      </c>
      <c r="V310" s="68"/>
      <c r="W310" s="68"/>
      <c r="Y310" s="70"/>
      <c r="Z310" s="70"/>
      <c r="AA310" s="70"/>
      <c r="AB310" s="70"/>
      <c r="AC310" s="71">
        <v>1</v>
      </c>
      <c r="AE310" s="70">
        <f t="shared" si="64"/>
        <v>10</v>
      </c>
      <c r="AG310" s="70">
        <f t="shared" si="66"/>
        <v>5000</v>
      </c>
      <c r="AJ310" s="70">
        <f t="shared" si="65"/>
        <v>195000</v>
      </c>
      <c r="AL310" s="11" t="b">
        <f t="shared" si="63"/>
        <v>1</v>
      </c>
      <c r="AO310" s="70">
        <f t="shared" si="59"/>
        <v>5000</v>
      </c>
      <c r="AQ310" s="216"/>
    </row>
    <row r="311" spans="1:43" x14ac:dyDescent="0.4">
      <c r="A311" s="109">
        <f t="shared" si="55"/>
        <v>150110</v>
      </c>
      <c r="B311" s="118"/>
      <c r="C311" s="173">
        <f t="shared" si="56"/>
        <v>6</v>
      </c>
      <c r="D311" s="118"/>
      <c r="E311" s="109">
        <f t="shared" si="57"/>
        <v>150110</v>
      </c>
      <c r="F311" s="118"/>
      <c r="G311" s="109"/>
      <c r="H311" s="69"/>
      <c r="I311" s="154">
        <v>150110</v>
      </c>
      <c r="J311" s="154" t="s">
        <v>1</v>
      </c>
      <c r="K311" s="204" t="s">
        <v>40</v>
      </c>
      <c r="L311" s="216" t="s">
        <v>66</v>
      </c>
      <c r="M311" s="216"/>
      <c r="N311" s="216"/>
      <c r="O311" s="216"/>
      <c r="P311" s="216" t="s">
        <v>5</v>
      </c>
      <c r="Q311" s="216" t="s">
        <v>6</v>
      </c>
      <c r="R311" s="216" t="s">
        <v>7</v>
      </c>
      <c r="S311" s="216" t="s">
        <v>8</v>
      </c>
      <c r="T311" s="216" t="s">
        <v>9</v>
      </c>
      <c r="V311" s="68"/>
      <c r="W311" s="68"/>
      <c r="Y311" s="72">
        <v>32186</v>
      </c>
      <c r="Z311" s="72">
        <v>1430</v>
      </c>
      <c r="AA311" s="72">
        <v>230</v>
      </c>
      <c r="AB311" s="72">
        <v>440</v>
      </c>
      <c r="AC311" s="73"/>
      <c r="AE311" s="72">
        <f t="shared" si="64"/>
        <v>32.186</v>
      </c>
      <c r="AG311" s="72">
        <f t="shared" si="66"/>
        <v>5000</v>
      </c>
      <c r="AJ311" s="72">
        <f t="shared" si="65"/>
        <v>19500</v>
      </c>
      <c r="AL311" s="11" t="b">
        <f t="shared" si="63"/>
        <v>1</v>
      </c>
      <c r="AO311" s="72">
        <f t="shared" si="59"/>
        <v>5000</v>
      </c>
      <c r="AQ311" s="216"/>
    </row>
    <row r="312" spans="1:43" x14ac:dyDescent="0.4">
      <c r="A312" s="110">
        <f t="shared" si="55"/>
        <v>150111</v>
      </c>
      <c r="B312" s="119"/>
      <c r="C312" s="177">
        <f t="shared" si="56"/>
        <v>6</v>
      </c>
      <c r="D312" s="119"/>
      <c r="E312" s="110">
        <f t="shared" si="57"/>
        <v>150111</v>
      </c>
      <c r="F312" s="119"/>
      <c r="G312" s="110" t="s">
        <v>180</v>
      </c>
      <c r="H312" s="84"/>
      <c r="I312" s="157">
        <v>150111</v>
      </c>
      <c r="J312" s="157" t="s">
        <v>1</v>
      </c>
      <c r="K312" s="208" t="s">
        <v>365</v>
      </c>
      <c r="L312" s="220" t="s">
        <v>66</v>
      </c>
      <c r="M312" s="220"/>
      <c r="N312" s="220"/>
      <c r="O312" s="220"/>
      <c r="P312" s="220" t="s">
        <v>5</v>
      </c>
      <c r="Q312" s="220" t="s">
        <v>6</v>
      </c>
      <c r="R312" s="220" t="s">
        <v>7</v>
      </c>
      <c r="S312" s="220" t="s">
        <v>8</v>
      </c>
      <c r="T312" s="220" t="s">
        <v>9</v>
      </c>
      <c r="V312" s="74"/>
      <c r="W312" s="74"/>
      <c r="Y312" s="75"/>
      <c r="Z312" s="75"/>
      <c r="AA312" s="75"/>
      <c r="AB312" s="75"/>
      <c r="AC312" s="76"/>
      <c r="AE312" s="75">
        <f t="shared" si="64"/>
        <v>10</v>
      </c>
      <c r="AG312" s="75">
        <f t="shared" si="66"/>
        <v>5000</v>
      </c>
      <c r="AJ312" s="75">
        <f t="shared" si="65"/>
        <v>19500</v>
      </c>
      <c r="AO312" s="75">
        <f t="shared" si="59"/>
        <v>5000</v>
      </c>
      <c r="AQ312" s="220"/>
    </row>
    <row r="313" spans="1:43" s="196" customFormat="1" x14ac:dyDescent="0.4">
      <c r="A313" s="108">
        <f t="shared" si="55"/>
        <v>1502</v>
      </c>
      <c r="B313" s="117"/>
      <c r="C313" s="171">
        <f t="shared" si="56"/>
        <v>4</v>
      </c>
      <c r="D313" s="117"/>
      <c r="E313" s="108">
        <f t="shared" si="57"/>
        <v>150200</v>
      </c>
      <c r="F313" s="117"/>
      <c r="G313" s="108"/>
      <c r="H313" s="64"/>
      <c r="I313" s="197">
        <v>1502</v>
      </c>
      <c r="J313" s="197"/>
      <c r="K313" s="210" t="s">
        <v>324</v>
      </c>
      <c r="L313" s="224"/>
      <c r="M313" s="224"/>
      <c r="N313" s="224"/>
      <c r="O313" s="224"/>
      <c r="P313" s="224"/>
      <c r="Q313" s="224"/>
      <c r="R313" s="224"/>
      <c r="S313" s="224"/>
      <c r="T313" s="224"/>
      <c r="V313" s="65"/>
      <c r="W313" s="65"/>
      <c r="Y313" s="66"/>
      <c r="Z313" s="66"/>
      <c r="AA313" s="66"/>
      <c r="AB313" s="66"/>
      <c r="AC313" s="67"/>
      <c r="AE313" s="66"/>
      <c r="AG313" s="66"/>
      <c r="AJ313" s="66"/>
      <c r="AL313" s="11" t="str">
        <f>IF(AND(AG313&lt;&gt;"",AJ313&lt;&gt;""),AG313&lt;AJ313,"")</f>
        <v/>
      </c>
      <c r="AO313" s="66"/>
      <c r="AQ313" s="224"/>
    </row>
    <row r="314" spans="1:43" x14ac:dyDescent="0.4">
      <c r="A314" s="109">
        <f t="shared" si="55"/>
        <v>150202</v>
      </c>
      <c r="B314" s="118"/>
      <c r="C314" s="173">
        <f t="shared" si="56"/>
        <v>6</v>
      </c>
      <c r="D314" s="118"/>
      <c r="E314" s="109">
        <f t="shared" si="57"/>
        <v>150202</v>
      </c>
      <c r="F314" s="118"/>
      <c r="G314" s="109"/>
      <c r="H314" s="69"/>
      <c r="I314" s="154">
        <v>150202</v>
      </c>
      <c r="J314" s="154" t="s">
        <v>1</v>
      </c>
      <c r="K314" s="204" t="s">
        <v>41</v>
      </c>
      <c r="L314" s="216" t="s">
        <v>66</v>
      </c>
      <c r="M314" s="216"/>
      <c r="N314" s="216"/>
      <c r="O314" s="216"/>
      <c r="P314" s="216" t="s">
        <v>5</v>
      </c>
      <c r="Q314" s="216" t="s">
        <v>6</v>
      </c>
      <c r="R314" s="216" t="s">
        <v>7</v>
      </c>
      <c r="S314" s="216" t="s">
        <v>8</v>
      </c>
      <c r="T314" s="216" t="s">
        <v>9</v>
      </c>
      <c r="V314" s="68"/>
      <c r="W314" s="68"/>
      <c r="Y314" s="72">
        <v>33920</v>
      </c>
      <c r="Z314" s="72">
        <v>1940</v>
      </c>
      <c r="AA314" s="72"/>
      <c r="AB314" s="72">
        <v>186</v>
      </c>
      <c r="AC314" s="73"/>
      <c r="AE314" s="72">
        <f>IF((MAXA(Y314,Z314,AA314,AB314,AC314))/1000&lt;10,10,(MAXA(Y314,Z314,AA314,AB314,AC314)/1000))</f>
        <v>33.92</v>
      </c>
      <c r="AG314" s="72">
        <f>IF(MROUND(AE314+(AE314/100*AG$4),AH$4)&lt;&gt;0,MROUND(AE314+(AE314/100*AG$4),AH$4),5000)</f>
        <v>5000</v>
      </c>
      <c r="AJ314" s="72">
        <f>IF(J314&lt;&gt;"P",195000,19500)</f>
        <v>19500</v>
      </c>
      <c r="AL314" s="11" t="b">
        <f>IF(AND(AG314&lt;&gt;"",AJ314&lt;&gt;""),AG314&lt;AJ314,"")</f>
        <v>1</v>
      </c>
      <c r="AO314" s="72">
        <f t="shared" si="59"/>
        <v>5000</v>
      </c>
      <c r="AQ314" s="216"/>
    </row>
    <row r="315" spans="1:43" x14ac:dyDescent="0.4">
      <c r="A315" s="112">
        <f t="shared" si="55"/>
        <v>150203</v>
      </c>
      <c r="B315" s="118"/>
      <c r="C315" s="182">
        <f t="shared" si="56"/>
        <v>6</v>
      </c>
      <c r="D315" s="118"/>
      <c r="E315" s="112">
        <f t="shared" si="57"/>
        <v>150203</v>
      </c>
      <c r="F315" s="118"/>
      <c r="G315" s="109" t="s">
        <v>180</v>
      </c>
      <c r="H315" s="69" t="s">
        <v>372</v>
      </c>
      <c r="I315" s="154">
        <v>150203</v>
      </c>
      <c r="J315" s="154"/>
      <c r="K315" s="204" t="s">
        <v>42</v>
      </c>
      <c r="L315" s="216" t="s">
        <v>66</v>
      </c>
      <c r="M315" s="216"/>
      <c r="N315" s="216"/>
      <c r="O315" s="216"/>
      <c r="P315" s="216" t="s">
        <v>5</v>
      </c>
      <c r="Q315" s="216" t="s">
        <v>6</v>
      </c>
      <c r="R315" s="216" t="s">
        <v>7</v>
      </c>
      <c r="S315" s="216" t="s">
        <v>8</v>
      </c>
      <c r="T315" s="216" t="s">
        <v>9</v>
      </c>
      <c r="V315" s="78"/>
      <c r="W315" s="78"/>
      <c r="Y315" s="79"/>
      <c r="Z315" s="79">
        <v>67</v>
      </c>
      <c r="AA315" s="79">
        <v>40</v>
      </c>
      <c r="AB315" s="79">
        <v>60</v>
      </c>
      <c r="AC315" s="80"/>
      <c r="AE315" s="79">
        <f>IF((MAXA(Y315,Z315,AA315,AB315,AC315))/1000&lt;10,10,(MAXA(Y315,Z315,AA315,AB315,AC315)/1000))</f>
        <v>10</v>
      </c>
      <c r="AG315" s="79">
        <f>IF(MROUND(AE315+(AE315/100*AG$4),AH$4)&lt;&gt;0,MROUND(AE315+(AE315/100*AG$4),AH$4),5000)</f>
        <v>5000</v>
      </c>
      <c r="AJ315" s="79">
        <f>IF(J315&lt;&gt;"P",195000,19500)</f>
        <v>195000</v>
      </c>
      <c r="AL315" s="11" t="b">
        <f>IF(AND(AG315&lt;&gt;"",AJ315&lt;&gt;""),AG315&lt;AJ315,"")</f>
        <v>1</v>
      </c>
      <c r="AO315" s="72">
        <f t="shared" si="59"/>
        <v>5000</v>
      </c>
      <c r="AQ315" s="216"/>
    </row>
    <row r="316" spans="1:43" s="196" customFormat="1" x14ac:dyDescent="0.4">
      <c r="A316" s="189">
        <f t="shared" si="55"/>
        <v>16</v>
      </c>
      <c r="B316" s="116"/>
      <c r="C316" s="190">
        <f t="shared" si="56"/>
        <v>2</v>
      </c>
      <c r="D316" s="116"/>
      <c r="E316" s="189">
        <f t="shared" si="57"/>
        <v>160000</v>
      </c>
      <c r="F316" s="116"/>
      <c r="G316" s="189"/>
      <c r="H316" s="191"/>
      <c r="I316" s="183">
        <v>16</v>
      </c>
      <c r="J316" s="183"/>
      <c r="K316" s="185" t="s">
        <v>284</v>
      </c>
      <c r="L316" s="222"/>
      <c r="M316" s="222"/>
      <c r="N316" s="222"/>
      <c r="O316" s="222"/>
      <c r="P316" s="222"/>
      <c r="Q316" s="222"/>
      <c r="R316" s="222"/>
      <c r="S316" s="222"/>
      <c r="T316" s="222"/>
      <c r="U316" s="195"/>
      <c r="V316" s="192"/>
      <c r="W316" s="192"/>
      <c r="X316" s="195"/>
      <c r="Y316" s="193"/>
      <c r="Z316" s="193"/>
      <c r="AA316" s="193"/>
      <c r="AB316" s="193"/>
      <c r="AC316" s="166"/>
      <c r="AD316" s="195"/>
      <c r="AE316" s="193"/>
      <c r="AF316" s="195"/>
      <c r="AG316" s="193"/>
      <c r="AH316" s="195"/>
      <c r="AI316" s="195"/>
      <c r="AJ316" s="193"/>
      <c r="AK316" s="195"/>
      <c r="AL316" s="11" t="str">
        <f>IF(AND(AG316&lt;&gt;"",AJ316&lt;&gt;""),AG316&lt;AJ316,"")</f>
        <v/>
      </c>
      <c r="AM316" s="195"/>
      <c r="AN316" s="195"/>
      <c r="AO316" s="193"/>
      <c r="AQ316" s="222"/>
    </row>
    <row r="317" spans="1:43" x14ac:dyDescent="0.4">
      <c r="A317" s="124">
        <f t="shared" si="55"/>
        <v>1601</v>
      </c>
      <c r="B317" s="117"/>
      <c r="C317" s="175">
        <f t="shared" si="56"/>
        <v>4</v>
      </c>
      <c r="D317" s="117"/>
      <c r="E317" s="124">
        <f t="shared" si="57"/>
        <v>160100</v>
      </c>
      <c r="F317" s="117"/>
      <c r="G317" s="124"/>
      <c r="H317" s="160"/>
      <c r="I317" s="198">
        <v>1601</v>
      </c>
      <c r="J317" s="198"/>
      <c r="K317" s="211" t="s">
        <v>325</v>
      </c>
      <c r="L317" s="225"/>
      <c r="M317" s="225"/>
      <c r="N317" s="225"/>
      <c r="O317" s="225"/>
      <c r="P317" s="225"/>
      <c r="Q317" s="225"/>
      <c r="R317" s="225"/>
      <c r="S317" s="225"/>
      <c r="T317" s="225"/>
      <c r="U317" s="196"/>
      <c r="V317" s="128"/>
      <c r="W317" s="128"/>
      <c r="X317" s="196"/>
      <c r="Y317" s="135"/>
      <c r="Z317" s="135"/>
      <c r="AA317" s="135"/>
      <c r="AB317" s="135"/>
      <c r="AC317" s="141"/>
      <c r="AD317" s="196"/>
      <c r="AE317" s="135"/>
      <c r="AF317" s="196"/>
      <c r="AG317" s="135"/>
      <c r="AH317" s="196"/>
      <c r="AI317" s="196"/>
      <c r="AJ317" s="135"/>
      <c r="AK317" s="196"/>
      <c r="AL317" s="11" t="str">
        <f>IF(AND(AG317&lt;&gt;"",AJ317&lt;&gt;""),AG317&lt;AJ317,"")</f>
        <v/>
      </c>
      <c r="AM317" s="196"/>
      <c r="AN317" s="196"/>
      <c r="AO317" s="135"/>
      <c r="AQ317" s="225"/>
    </row>
    <row r="318" spans="1:43" s="196" customFormat="1" x14ac:dyDescent="0.4">
      <c r="A318" s="111">
        <f t="shared" si="55"/>
        <v>160103</v>
      </c>
      <c r="B318" s="119"/>
      <c r="C318" s="174">
        <f t="shared" si="56"/>
        <v>6</v>
      </c>
      <c r="D318" s="119"/>
      <c r="E318" s="111">
        <f t="shared" si="57"/>
        <v>160103</v>
      </c>
      <c r="F318" s="119"/>
      <c r="G318" s="111" t="s">
        <v>180</v>
      </c>
      <c r="H318" s="105"/>
      <c r="I318" s="155">
        <v>160103</v>
      </c>
      <c r="J318" s="155"/>
      <c r="K318" s="205" t="s">
        <v>351</v>
      </c>
      <c r="L318" s="217" t="s">
        <v>75</v>
      </c>
      <c r="M318" s="217"/>
      <c r="N318" s="217"/>
      <c r="O318" s="217"/>
      <c r="P318" s="217" t="s">
        <v>5</v>
      </c>
      <c r="Q318" s="217" t="s">
        <v>6</v>
      </c>
      <c r="R318" s="217" t="s">
        <v>7</v>
      </c>
      <c r="S318" s="217" t="s">
        <v>8</v>
      </c>
      <c r="T318" s="217" t="s">
        <v>9</v>
      </c>
      <c r="U318" s="11"/>
      <c r="V318" s="77"/>
      <c r="W318" s="77"/>
      <c r="X318" s="11"/>
      <c r="Y318" s="136"/>
      <c r="Z318" s="136"/>
      <c r="AA318" s="136"/>
      <c r="AB318" s="136"/>
      <c r="AC318" s="142"/>
      <c r="AD318" s="11"/>
      <c r="AE318" s="136">
        <f t="shared" ref="AE318:AE333" si="67">IF((MAXA(Y318,Z318,AA318,AB318,AC318))/1000&lt;10,10,(MAXA(Y318,Z318,AA318,AB318,AC318)/1000))</f>
        <v>10</v>
      </c>
      <c r="AF318" s="11"/>
      <c r="AG318" s="136">
        <f t="shared" ref="AG318:AG333" si="68">IF(MROUND(AE318+(AE318/100*AG$4),AH$4)&lt;&gt;0,MROUND(AE318+(AE318/100*AG$4),AH$4),5000)</f>
        <v>5000</v>
      </c>
      <c r="AH318" s="11"/>
      <c r="AI318" s="11"/>
      <c r="AJ318" s="136">
        <f t="shared" ref="AJ318:AJ333" si="69">IF(J318&lt;&gt;"P",195000,19500)</f>
        <v>195000</v>
      </c>
      <c r="AK318" s="11"/>
      <c r="AL318" s="11"/>
      <c r="AM318" s="11"/>
      <c r="AN318" s="11"/>
      <c r="AO318" s="136">
        <f t="shared" si="59"/>
        <v>5000</v>
      </c>
      <c r="AQ318" s="217"/>
    </row>
    <row r="319" spans="1:43" x14ac:dyDescent="0.4">
      <c r="A319" s="109">
        <f t="shared" si="55"/>
        <v>160107</v>
      </c>
      <c r="B319" s="118"/>
      <c r="C319" s="173">
        <f t="shared" si="56"/>
        <v>6</v>
      </c>
      <c r="D319" s="118"/>
      <c r="E319" s="109">
        <f t="shared" si="57"/>
        <v>160107</v>
      </c>
      <c r="F319" s="118"/>
      <c r="G319" s="109"/>
      <c r="H319" s="69"/>
      <c r="I319" s="154">
        <v>160107</v>
      </c>
      <c r="J319" s="154" t="s">
        <v>1</v>
      </c>
      <c r="K319" s="204" t="s">
        <v>43</v>
      </c>
      <c r="L319" s="216" t="s">
        <v>66</v>
      </c>
      <c r="M319" s="216"/>
      <c r="N319" s="216"/>
      <c r="O319" s="216"/>
      <c r="P319" s="216" t="s">
        <v>5</v>
      </c>
      <c r="Q319" s="216" t="s">
        <v>6</v>
      </c>
      <c r="R319" s="216" t="s">
        <v>7</v>
      </c>
      <c r="S319" s="216" t="s">
        <v>8</v>
      </c>
      <c r="T319" s="216" t="s">
        <v>9</v>
      </c>
      <c r="V319" s="68"/>
      <c r="W319" s="68"/>
      <c r="Y319" s="72">
        <v>38</v>
      </c>
      <c r="Z319" s="72">
        <v>30</v>
      </c>
      <c r="AA319" s="72"/>
      <c r="AB319" s="72"/>
      <c r="AC319" s="73"/>
      <c r="AE319" s="72">
        <f t="shared" si="67"/>
        <v>10</v>
      </c>
      <c r="AG319" s="72">
        <f t="shared" si="68"/>
        <v>5000</v>
      </c>
      <c r="AJ319" s="72">
        <f t="shared" si="69"/>
        <v>19500</v>
      </c>
      <c r="AL319" s="11" t="b">
        <f t="shared" ref="AL319:AL342" si="70">IF(AND(AG319&lt;&gt;"",AJ319&lt;&gt;""),AG319&lt;AJ319,"")</f>
        <v>1</v>
      </c>
      <c r="AO319" s="72">
        <f t="shared" si="59"/>
        <v>5000</v>
      </c>
      <c r="AQ319" s="216"/>
    </row>
    <row r="320" spans="1:43" x14ac:dyDescent="0.4">
      <c r="A320" s="109">
        <f t="shared" si="55"/>
        <v>160108</v>
      </c>
      <c r="B320" s="118"/>
      <c r="C320" s="173">
        <f t="shared" si="56"/>
        <v>6</v>
      </c>
      <c r="D320" s="118"/>
      <c r="E320" s="109">
        <f t="shared" si="57"/>
        <v>160108</v>
      </c>
      <c r="F320" s="118"/>
      <c r="G320" s="109"/>
      <c r="H320" s="69"/>
      <c r="I320" s="154">
        <v>160108</v>
      </c>
      <c r="J320" s="154" t="s">
        <v>1</v>
      </c>
      <c r="K320" s="204" t="s">
        <v>44</v>
      </c>
      <c r="L320" s="216" t="s">
        <v>66</v>
      </c>
      <c r="M320" s="216"/>
      <c r="N320" s="216"/>
      <c r="O320" s="216"/>
      <c r="P320" s="216" t="s">
        <v>5</v>
      </c>
      <c r="Q320" s="216" t="s">
        <v>6</v>
      </c>
      <c r="R320" s="216" t="s">
        <v>7</v>
      </c>
      <c r="S320" s="216" t="s">
        <v>8</v>
      </c>
      <c r="T320" s="216" t="s">
        <v>9</v>
      </c>
      <c r="V320" s="68"/>
      <c r="W320" s="68"/>
      <c r="Y320" s="72"/>
      <c r="Z320" s="72"/>
      <c r="AA320" s="72"/>
      <c r="AB320" s="72"/>
      <c r="AC320" s="73">
        <v>1</v>
      </c>
      <c r="AE320" s="72">
        <f t="shared" si="67"/>
        <v>10</v>
      </c>
      <c r="AG320" s="72">
        <f t="shared" si="68"/>
        <v>5000</v>
      </c>
      <c r="AJ320" s="72">
        <f t="shared" si="69"/>
        <v>19500</v>
      </c>
      <c r="AL320" s="11" t="b">
        <f t="shared" si="70"/>
        <v>1</v>
      </c>
      <c r="AO320" s="72">
        <f t="shared" si="59"/>
        <v>5000</v>
      </c>
      <c r="AQ320" s="216"/>
    </row>
    <row r="321" spans="1:43" x14ac:dyDescent="0.4">
      <c r="A321" s="109">
        <f t="shared" si="55"/>
        <v>160109</v>
      </c>
      <c r="B321" s="118"/>
      <c r="C321" s="173">
        <f t="shared" si="56"/>
        <v>6</v>
      </c>
      <c r="D321" s="118"/>
      <c r="E321" s="109">
        <f t="shared" si="57"/>
        <v>160109</v>
      </c>
      <c r="F321" s="118"/>
      <c r="G321" s="109"/>
      <c r="H321" s="69"/>
      <c r="I321" s="154">
        <v>160109</v>
      </c>
      <c r="J321" s="154" t="s">
        <v>1</v>
      </c>
      <c r="K321" s="204" t="s">
        <v>45</v>
      </c>
      <c r="L321" s="216" t="s">
        <v>66</v>
      </c>
      <c r="M321" s="216"/>
      <c r="N321" s="216"/>
      <c r="O321" s="216"/>
      <c r="P321" s="216" t="s">
        <v>5</v>
      </c>
      <c r="Q321" s="216" t="s">
        <v>6</v>
      </c>
      <c r="R321" s="216" t="s">
        <v>7</v>
      </c>
      <c r="S321" s="216" t="s">
        <v>8</v>
      </c>
      <c r="T321" s="216" t="s">
        <v>9</v>
      </c>
      <c r="V321" s="68"/>
      <c r="W321" s="68"/>
      <c r="Y321" s="72"/>
      <c r="Z321" s="72"/>
      <c r="AA321" s="72"/>
      <c r="AB321" s="72"/>
      <c r="AC321" s="73">
        <v>1</v>
      </c>
      <c r="AE321" s="72">
        <f t="shared" si="67"/>
        <v>10</v>
      </c>
      <c r="AG321" s="72">
        <f t="shared" si="68"/>
        <v>5000</v>
      </c>
      <c r="AJ321" s="72">
        <f t="shared" si="69"/>
        <v>19500</v>
      </c>
      <c r="AL321" s="11" t="b">
        <f t="shared" si="70"/>
        <v>1</v>
      </c>
      <c r="AO321" s="72">
        <f t="shared" si="59"/>
        <v>5000</v>
      </c>
      <c r="AQ321" s="216"/>
    </row>
    <row r="322" spans="1:43" x14ac:dyDescent="0.4">
      <c r="A322" s="109">
        <f t="shared" si="55"/>
        <v>160112</v>
      </c>
      <c r="B322" s="118"/>
      <c r="C322" s="173">
        <f t="shared" si="56"/>
        <v>6</v>
      </c>
      <c r="D322" s="118"/>
      <c r="E322" s="109">
        <f t="shared" si="57"/>
        <v>160112</v>
      </c>
      <c r="F322" s="118"/>
      <c r="G322" s="109"/>
      <c r="H322" s="69"/>
      <c r="I322" s="154">
        <v>160112</v>
      </c>
      <c r="J322" s="154"/>
      <c r="K322" s="204" t="s">
        <v>46</v>
      </c>
      <c r="L322" s="216" t="s">
        <v>66</v>
      </c>
      <c r="M322" s="216"/>
      <c r="N322" s="216"/>
      <c r="O322" s="216"/>
      <c r="P322" s="216" t="s">
        <v>5</v>
      </c>
      <c r="Q322" s="216" t="s">
        <v>6</v>
      </c>
      <c r="R322" s="216" t="s">
        <v>7</v>
      </c>
      <c r="S322" s="216" t="s">
        <v>8</v>
      </c>
      <c r="T322" s="216" t="s">
        <v>9</v>
      </c>
      <c r="V322" s="68"/>
      <c r="W322" s="68"/>
      <c r="Y322" s="72"/>
      <c r="Z322" s="72"/>
      <c r="AA322" s="72"/>
      <c r="AB322" s="72"/>
      <c r="AC322" s="73">
        <v>1</v>
      </c>
      <c r="AE322" s="72">
        <f t="shared" si="67"/>
        <v>10</v>
      </c>
      <c r="AG322" s="72">
        <f t="shared" si="68"/>
        <v>5000</v>
      </c>
      <c r="AJ322" s="72">
        <f t="shared" si="69"/>
        <v>195000</v>
      </c>
      <c r="AL322" s="11" t="b">
        <f t="shared" si="70"/>
        <v>1</v>
      </c>
      <c r="AO322" s="72">
        <f t="shared" si="59"/>
        <v>5000</v>
      </c>
      <c r="AQ322" s="216"/>
    </row>
    <row r="323" spans="1:43" x14ac:dyDescent="0.4">
      <c r="A323" s="109">
        <f t="shared" si="55"/>
        <v>160113</v>
      </c>
      <c r="B323" s="118"/>
      <c r="C323" s="173">
        <f t="shared" si="56"/>
        <v>6</v>
      </c>
      <c r="D323" s="118"/>
      <c r="E323" s="109">
        <f t="shared" si="57"/>
        <v>160113</v>
      </c>
      <c r="F323" s="118"/>
      <c r="G323" s="109"/>
      <c r="H323" s="69"/>
      <c r="I323" s="154">
        <v>160113</v>
      </c>
      <c r="J323" s="154" t="s">
        <v>1</v>
      </c>
      <c r="K323" s="204" t="s">
        <v>47</v>
      </c>
      <c r="L323" s="216" t="s">
        <v>78</v>
      </c>
      <c r="M323" s="216"/>
      <c r="N323" s="216"/>
      <c r="O323" s="216"/>
      <c r="P323" s="216" t="s">
        <v>5</v>
      </c>
      <c r="Q323" s="216" t="s">
        <v>6</v>
      </c>
      <c r="R323" s="216" t="s">
        <v>7</v>
      </c>
      <c r="S323" s="216" t="s">
        <v>8</v>
      </c>
      <c r="T323" s="216" t="s">
        <v>9</v>
      </c>
      <c r="V323" s="68"/>
      <c r="W323" s="68"/>
      <c r="Y323" s="72"/>
      <c r="Z323" s="72"/>
      <c r="AA323" s="72"/>
      <c r="AB323" s="72"/>
      <c r="AC323" s="73">
        <v>1</v>
      </c>
      <c r="AE323" s="72">
        <f t="shared" si="67"/>
        <v>10</v>
      </c>
      <c r="AG323" s="72">
        <f t="shared" si="68"/>
        <v>5000</v>
      </c>
      <c r="AJ323" s="72">
        <f t="shared" si="69"/>
        <v>19500</v>
      </c>
      <c r="AL323" s="11" t="b">
        <f t="shared" si="70"/>
        <v>1</v>
      </c>
      <c r="AO323" s="72">
        <f t="shared" si="59"/>
        <v>5000</v>
      </c>
      <c r="AQ323" s="216"/>
    </row>
    <row r="324" spans="1:43" x14ac:dyDescent="0.4">
      <c r="A324" s="112">
        <f t="shared" si="55"/>
        <v>160114</v>
      </c>
      <c r="B324" s="118"/>
      <c r="C324" s="182">
        <f t="shared" si="56"/>
        <v>6</v>
      </c>
      <c r="D324" s="118"/>
      <c r="E324" s="112">
        <f t="shared" si="57"/>
        <v>160114</v>
      </c>
      <c r="F324" s="118"/>
      <c r="G324" s="109" t="s">
        <v>180</v>
      </c>
      <c r="H324" s="69" t="s">
        <v>372</v>
      </c>
      <c r="I324" s="154">
        <v>160114</v>
      </c>
      <c r="J324" s="154" t="s">
        <v>1</v>
      </c>
      <c r="K324" s="204" t="s">
        <v>48</v>
      </c>
      <c r="L324" s="216" t="s">
        <v>78</v>
      </c>
      <c r="M324" s="216"/>
      <c r="N324" s="216"/>
      <c r="O324" s="216"/>
      <c r="P324" s="216" t="s">
        <v>5</v>
      </c>
      <c r="Q324" s="216" t="s">
        <v>6</v>
      </c>
      <c r="R324" s="216" t="s">
        <v>7</v>
      </c>
      <c r="S324" s="216" t="s">
        <v>8</v>
      </c>
      <c r="T324" s="216" t="s">
        <v>9</v>
      </c>
      <c r="V324" s="78"/>
      <c r="W324" s="78"/>
      <c r="Y324" s="79">
        <v>3640</v>
      </c>
      <c r="Z324" s="79"/>
      <c r="AA324" s="79"/>
      <c r="AB324" s="79"/>
      <c r="AC324" s="80"/>
      <c r="AE324" s="79">
        <f t="shared" si="67"/>
        <v>10</v>
      </c>
      <c r="AG324" s="79">
        <f t="shared" si="68"/>
        <v>5000</v>
      </c>
      <c r="AJ324" s="79">
        <f t="shared" si="69"/>
        <v>19500</v>
      </c>
      <c r="AL324" s="11" t="b">
        <f t="shared" si="70"/>
        <v>1</v>
      </c>
      <c r="AO324" s="72">
        <f t="shared" si="59"/>
        <v>5000</v>
      </c>
      <c r="AQ324" s="216"/>
    </row>
    <row r="325" spans="1:43" x14ac:dyDescent="0.4">
      <c r="A325" s="112">
        <f t="shared" si="55"/>
        <v>160115</v>
      </c>
      <c r="B325" s="118"/>
      <c r="C325" s="182">
        <f t="shared" si="56"/>
        <v>6</v>
      </c>
      <c r="D325" s="118"/>
      <c r="E325" s="112">
        <f t="shared" si="57"/>
        <v>160115</v>
      </c>
      <c r="F325" s="118"/>
      <c r="G325" s="109" t="s">
        <v>180</v>
      </c>
      <c r="H325" s="69" t="s">
        <v>372</v>
      </c>
      <c r="I325" s="154">
        <v>160115</v>
      </c>
      <c r="J325" s="154"/>
      <c r="K325" s="204" t="s">
        <v>49</v>
      </c>
      <c r="L325" s="216" t="s">
        <v>78</v>
      </c>
      <c r="M325" s="216"/>
      <c r="N325" s="216"/>
      <c r="O325" s="216"/>
      <c r="P325" s="216" t="s">
        <v>5</v>
      </c>
      <c r="Q325" s="216" t="s">
        <v>6</v>
      </c>
      <c r="R325" s="216" t="s">
        <v>7</v>
      </c>
      <c r="S325" s="216" t="s">
        <v>8</v>
      </c>
      <c r="T325" s="216" t="s">
        <v>9</v>
      </c>
      <c r="V325" s="78"/>
      <c r="W325" s="78"/>
      <c r="Y325" s="79"/>
      <c r="Z325" s="79"/>
      <c r="AA325" s="79"/>
      <c r="AB325" s="79"/>
      <c r="AC325" s="80">
        <v>1</v>
      </c>
      <c r="AE325" s="79">
        <f t="shared" si="67"/>
        <v>10</v>
      </c>
      <c r="AG325" s="79">
        <f t="shared" si="68"/>
        <v>5000</v>
      </c>
      <c r="AJ325" s="79">
        <f t="shared" si="69"/>
        <v>195000</v>
      </c>
      <c r="AL325" s="11" t="b">
        <f t="shared" si="70"/>
        <v>1</v>
      </c>
      <c r="AO325" s="72">
        <f t="shared" si="59"/>
        <v>5000</v>
      </c>
      <c r="AQ325" s="216"/>
    </row>
    <row r="326" spans="1:43" x14ac:dyDescent="0.4">
      <c r="A326" s="109">
        <f t="shared" si="55"/>
        <v>160116</v>
      </c>
      <c r="B326" s="118"/>
      <c r="C326" s="173">
        <f t="shared" si="56"/>
        <v>6</v>
      </c>
      <c r="D326" s="118"/>
      <c r="E326" s="109">
        <f t="shared" si="57"/>
        <v>160116</v>
      </c>
      <c r="F326" s="118"/>
      <c r="G326" s="109"/>
      <c r="H326" s="69"/>
      <c r="I326" s="154">
        <v>160116</v>
      </c>
      <c r="J326" s="154"/>
      <c r="K326" s="204" t="s">
        <v>50</v>
      </c>
      <c r="L326" s="216" t="s">
        <v>66</v>
      </c>
      <c r="M326" s="216"/>
      <c r="N326" s="216"/>
      <c r="O326" s="216"/>
      <c r="P326" s="216" t="s">
        <v>5</v>
      </c>
      <c r="Q326" s="216" t="s">
        <v>6</v>
      </c>
      <c r="R326" s="216"/>
      <c r="S326" s="216"/>
      <c r="T326" s="216"/>
      <c r="V326" s="68"/>
      <c r="W326" s="68"/>
      <c r="Y326" s="72"/>
      <c r="Z326" s="72"/>
      <c r="AA326" s="72"/>
      <c r="AB326" s="72"/>
      <c r="AC326" s="73">
        <v>1</v>
      </c>
      <c r="AE326" s="72">
        <f t="shared" si="67"/>
        <v>10</v>
      </c>
      <c r="AG326" s="72">
        <f t="shared" si="68"/>
        <v>5000</v>
      </c>
      <c r="AJ326" s="72">
        <f t="shared" si="69"/>
        <v>195000</v>
      </c>
      <c r="AL326" s="11" t="b">
        <f t="shared" si="70"/>
        <v>1</v>
      </c>
      <c r="AO326" s="72">
        <f t="shared" si="59"/>
        <v>5000</v>
      </c>
      <c r="AQ326" s="216"/>
    </row>
    <row r="327" spans="1:43" s="196" customFormat="1" x14ac:dyDescent="0.4">
      <c r="A327" s="123">
        <f t="shared" ref="A327:A390" si="71">I327</f>
        <v>160117</v>
      </c>
      <c r="B327" s="118"/>
      <c r="C327" s="178">
        <f t="shared" ref="C327:C390" si="72">LEN(A327)</f>
        <v>6</v>
      </c>
      <c r="D327" s="118"/>
      <c r="E327" s="123">
        <f t="shared" ref="E327:E390" si="73">IF(C327=1,A327*10000,IF(C327=2,A327*10000,IF(C327=3,A327*100,IF(C327=4,A327*100,IF(C327&gt;=5,A327)))))</f>
        <v>160117</v>
      </c>
      <c r="F327" s="118"/>
      <c r="G327" s="123"/>
      <c r="H327" s="129"/>
      <c r="I327" s="158">
        <v>160117</v>
      </c>
      <c r="J327" s="158"/>
      <c r="K327" s="209" t="s">
        <v>87</v>
      </c>
      <c r="L327" s="221" t="s">
        <v>66</v>
      </c>
      <c r="M327" s="221"/>
      <c r="N327" s="221"/>
      <c r="O327" s="221"/>
      <c r="P327" s="221" t="s">
        <v>5</v>
      </c>
      <c r="Q327" s="221" t="s">
        <v>6</v>
      </c>
      <c r="R327" s="221" t="s">
        <v>7</v>
      </c>
      <c r="S327" s="221" t="s">
        <v>8</v>
      </c>
      <c r="T327" s="221" t="s">
        <v>9</v>
      </c>
      <c r="U327" s="11"/>
      <c r="V327" s="131"/>
      <c r="W327" s="131"/>
      <c r="X327" s="11"/>
      <c r="Y327" s="139">
        <v>1960</v>
      </c>
      <c r="Z327" s="139">
        <v>12444</v>
      </c>
      <c r="AA327" s="139">
        <v>534</v>
      </c>
      <c r="AB327" s="139"/>
      <c r="AC327" s="144"/>
      <c r="AD327" s="11"/>
      <c r="AE327" s="139">
        <f t="shared" si="67"/>
        <v>12.444000000000001</v>
      </c>
      <c r="AF327" s="11"/>
      <c r="AG327" s="139">
        <f t="shared" si="68"/>
        <v>5000</v>
      </c>
      <c r="AH327" s="11"/>
      <c r="AI327" s="11"/>
      <c r="AJ327" s="139">
        <f t="shared" si="69"/>
        <v>195000</v>
      </c>
      <c r="AK327" s="11"/>
      <c r="AL327" s="11" t="b">
        <f t="shared" si="70"/>
        <v>1</v>
      </c>
      <c r="AM327" s="11"/>
      <c r="AN327" s="11"/>
      <c r="AO327" s="139">
        <f t="shared" si="59"/>
        <v>5000</v>
      </c>
      <c r="AQ327" s="221"/>
    </row>
    <row r="328" spans="1:43" x14ac:dyDescent="0.4">
      <c r="A328" s="109">
        <f t="shared" si="71"/>
        <v>160118</v>
      </c>
      <c r="B328" s="118"/>
      <c r="C328" s="173">
        <f t="shared" si="72"/>
        <v>6</v>
      </c>
      <c r="D328" s="118"/>
      <c r="E328" s="109">
        <f t="shared" si="73"/>
        <v>160118</v>
      </c>
      <c r="F328" s="118"/>
      <c r="G328" s="109"/>
      <c r="H328" s="69"/>
      <c r="I328" s="154">
        <v>160118</v>
      </c>
      <c r="J328" s="154"/>
      <c r="K328" s="204" t="s">
        <v>88</v>
      </c>
      <c r="L328" s="216" t="s">
        <v>66</v>
      </c>
      <c r="M328" s="216"/>
      <c r="N328" s="216"/>
      <c r="O328" s="216"/>
      <c r="P328" s="216" t="s">
        <v>5</v>
      </c>
      <c r="Q328" s="216" t="s">
        <v>6</v>
      </c>
      <c r="R328" s="216" t="s">
        <v>7</v>
      </c>
      <c r="S328" s="216" t="s">
        <v>8</v>
      </c>
      <c r="T328" s="216" t="s">
        <v>9</v>
      </c>
      <c r="V328" s="68"/>
      <c r="W328" s="68"/>
      <c r="Y328" s="70"/>
      <c r="Z328" s="70"/>
      <c r="AA328" s="70">
        <v>386</v>
      </c>
      <c r="AB328" s="70"/>
      <c r="AC328" s="71"/>
      <c r="AE328" s="70">
        <f t="shared" si="67"/>
        <v>10</v>
      </c>
      <c r="AG328" s="70">
        <f t="shared" si="68"/>
        <v>5000</v>
      </c>
      <c r="AJ328" s="70">
        <f t="shared" si="69"/>
        <v>195000</v>
      </c>
      <c r="AL328" s="11" t="b">
        <f t="shared" si="70"/>
        <v>1</v>
      </c>
      <c r="AO328" s="70">
        <f t="shared" ref="AO328:AO391" si="74">AG328</f>
        <v>5000</v>
      </c>
      <c r="AQ328" s="216"/>
    </row>
    <row r="329" spans="1:43" x14ac:dyDescent="0.4">
      <c r="A329" s="109">
        <f t="shared" si="71"/>
        <v>160119</v>
      </c>
      <c r="B329" s="118"/>
      <c r="C329" s="173">
        <f t="shared" si="72"/>
        <v>6</v>
      </c>
      <c r="D329" s="118"/>
      <c r="E329" s="109">
        <f t="shared" si="73"/>
        <v>160119</v>
      </c>
      <c r="F329" s="118"/>
      <c r="G329" s="109"/>
      <c r="H329" s="69"/>
      <c r="I329" s="154">
        <v>160119</v>
      </c>
      <c r="J329" s="154"/>
      <c r="K329" s="204" t="s">
        <v>89</v>
      </c>
      <c r="L329" s="216" t="s">
        <v>66</v>
      </c>
      <c r="M329" s="216"/>
      <c r="N329" s="216" t="s">
        <v>3</v>
      </c>
      <c r="O329" s="216"/>
      <c r="P329" s="216" t="s">
        <v>5</v>
      </c>
      <c r="Q329" s="216" t="s">
        <v>6</v>
      </c>
      <c r="R329" s="216" t="s">
        <v>7</v>
      </c>
      <c r="S329" s="216" t="s">
        <v>8</v>
      </c>
      <c r="T329" s="216" t="s">
        <v>9</v>
      </c>
      <c r="V329" s="68"/>
      <c r="W329" s="68"/>
      <c r="Y329" s="70">
        <v>20</v>
      </c>
      <c r="Z329" s="70">
        <v>6320</v>
      </c>
      <c r="AA329" s="70"/>
      <c r="AB329" s="70"/>
      <c r="AC329" s="71"/>
      <c r="AE329" s="70">
        <f t="shared" si="67"/>
        <v>10</v>
      </c>
      <c r="AG329" s="70">
        <f t="shared" si="68"/>
        <v>5000</v>
      </c>
      <c r="AJ329" s="70">
        <f t="shared" si="69"/>
        <v>195000</v>
      </c>
      <c r="AL329" s="11" t="b">
        <f t="shared" si="70"/>
        <v>1</v>
      </c>
      <c r="AO329" s="70">
        <f t="shared" si="74"/>
        <v>5000</v>
      </c>
      <c r="AQ329" s="216"/>
    </row>
    <row r="330" spans="1:43" x14ac:dyDescent="0.4">
      <c r="A330" s="109">
        <f t="shared" si="71"/>
        <v>160120</v>
      </c>
      <c r="B330" s="118"/>
      <c r="C330" s="173">
        <f t="shared" si="72"/>
        <v>6</v>
      </c>
      <c r="D330" s="118"/>
      <c r="E330" s="109">
        <f t="shared" si="73"/>
        <v>160120</v>
      </c>
      <c r="F330" s="118"/>
      <c r="G330" s="109"/>
      <c r="H330" s="69"/>
      <c r="I330" s="154">
        <v>160120</v>
      </c>
      <c r="J330" s="154"/>
      <c r="K330" s="204" t="s">
        <v>90</v>
      </c>
      <c r="L330" s="216" t="s">
        <v>66</v>
      </c>
      <c r="M330" s="216"/>
      <c r="N330" s="216"/>
      <c r="O330" s="216"/>
      <c r="P330" s="216" t="s">
        <v>5</v>
      </c>
      <c r="Q330" s="216" t="s">
        <v>6</v>
      </c>
      <c r="R330" s="216" t="s">
        <v>7</v>
      </c>
      <c r="S330" s="216" t="s">
        <v>8</v>
      </c>
      <c r="T330" s="216" t="s">
        <v>9</v>
      </c>
      <c r="V330" s="68"/>
      <c r="W330" s="68"/>
      <c r="Y330" s="70"/>
      <c r="Z330" s="70"/>
      <c r="AA330" s="70"/>
      <c r="AB330" s="70"/>
      <c r="AC330" s="71">
        <v>1</v>
      </c>
      <c r="AE330" s="70">
        <f t="shared" si="67"/>
        <v>10</v>
      </c>
      <c r="AG330" s="70">
        <f t="shared" si="68"/>
        <v>5000</v>
      </c>
      <c r="AJ330" s="70">
        <f t="shared" si="69"/>
        <v>195000</v>
      </c>
      <c r="AL330" s="11" t="b">
        <f t="shared" si="70"/>
        <v>1</v>
      </c>
      <c r="AO330" s="70">
        <f t="shared" si="74"/>
        <v>5000</v>
      </c>
      <c r="AQ330" s="216"/>
    </row>
    <row r="331" spans="1:43" s="195" customFormat="1" x14ac:dyDescent="0.4">
      <c r="A331" s="111">
        <f t="shared" si="71"/>
        <v>160121</v>
      </c>
      <c r="B331" s="119"/>
      <c r="C331" s="174">
        <f t="shared" si="72"/>
        <v>6</v>
      </c>
      <c r="D331" s="119"/>
      <c r="E331" s="111">
        <f t="shared" si="73"/>
        <v>160121</v>
      </c>
      <c r="F331" s="119"/>
      <c r="G331" s="111" t="s">
        <v>180</v>
      </c>
      <c r="H331" s="105"/>
      <c r="I331" s="155">
        <v>160121</v>
      </c>
      <c r="J331" s="155" t="s">
        <v>1</v>
      </c>
      <c r="K331" s="205" t="s">
        <v>243</v>
      </c>
      <c r="L331" s="217" t="s">
        <v>75</v>
      </c>
      <c r="M331" s="217"/>
      <c r="N331" s="217"/>
      <c r="O331" s="217"/>
      <c r="P331" s="217" t="s">
        <v>5</v>
      </c>
      <c r="Q331" s="217" t="s">
        <v>6</v>
      </c>
      <c r="R331" s="217" t="s">
        <v>7</v>
      </c>
      <c r="S331" s="217" t="s">
        <v>8</v>
      </c>
      <c r="T331" s="217" t="s">
        <v>9</v>
      </c>
      <c r="U331" s="11"/>
      <c r="V331" s="77"/>
      <c r="W331" s="77"/>
      <c r="X331" s="11"/>
      <c r="Y331" s="136"/>
      <c r="Z331" s="136"/>
      <c r="AA331" s="136"/>
      <c r="AB331" s="136"/>
      <c r="AC331" s="142"/>
      <c r="AD331" s="11"/>
      <c r="AE331" s="136">
        <f t="shared" si="67"/>
        <v>10</v>
      </c>
      <c r="AF331" s="11"/>
      <c r="AG331" s="136">
        <f t="shared" si="68"/>
        <v>5000</v>
      </c>
      <c r="AH331" s="11"/>
      <c r="AI331" s="11"/>
      <c r="AJ331" s="136">
        <f t="shared" si="69"/>
        <v>19500</v>
      </c>
      <c r="AK331" s="11"/>
      <c r="AL331" s="11" t="b">
        <f t="shared" si="70"/>
        <v>1</v>
      </c>
      <c r="AM331" s="11"/>
      <c r="AN331" s="11"/>
      <c r="AO331" s="136">
        <f t="shared" si="74"/>
        <v>5000</v>
      </c>
      <c r="AQ331" s="217"/>
    </row>
    <row r="332" spans="1:43" s="196" customFormat="1" x14ac:dyDescent="0.4">
      <c r="A332" s="123">
        <f t="shared" si="71"/>
        <v>160122</v>
      </c>
      <c r="B332" s="118"/>
      <c r="C332" s="178">
        <f t="shared" si="72"/>
        <v>6</v>
      </c>
      <c r="D332" s="118"/>
      <c r="E332" s="123">
        <f t="shared" si="73"/>
        <v>160122</v>
      </c>
      <c r="F332" s="118"/>
      <c r="G332" s="123"/>
      <c r="H332" s="129"/>
      <c r="I332" s="158">
        <v>160122</v>
      </c>
      <c r="J332" s="158"/>
      <c r="K332" s="209" t="s">
        <v>91</v>
      </c>
      <c r="L332" s="221" t="s">
        <v>66</v>
      </c>
      <c r="M332" s="221"/>
      <c r="N332" s="221"/>
      <c r="O332" s="221"/>
      <c r="P332" s="221" t="s">
        <v>5</v>
      </c>
      <c r="Q332" s="221" t="s">
        <v>6</v>
      </c>
      <c r="R332" s="221" t="s">
        <v>7</v>
      </c>
      <c r="S332" s="221" t="s">
        <v>8</v>
      </c>
      <c r="T332" s="221" t="s">
        <v>9</v>
      </c>
      <c r="U332" s="11"/>
      <c r="V332" s="131"/>
      <c r="W332" s="131"/>
      <c r="X332" s="11"/>
      <c r="Y332" s="139"/>
      <c r="Z332" s="139"/>
      <c r="AA332" s="139"/>
      <c r="AB332" s="139"/>
      <c r="AC332" s="144">
        <v>1</v>
      </c>
      <c r="AD332" s="11"/>
      <c r="AE332" s="139">
        <f t="shared" si="67"/>
        <v>10</v>
      </c>
      <c r="AF332" s="11"/>
      <c r="AG332" s="139">
        <f t="shared" si="68"/>
        <v>5000</v>
      </c>
      <c r="AH332" s="11"/>
      <c r="AI332" s="11"/>
      <c r="AJ332" s="139">
        <f t="shared" si="69"/>
        <v>195000</v>
      </c>
      <c r="AK332" s="11"/>
      <c r="AL332" s="11" t="b">
        <f t="shared" si="70"/>
        <v>1</v>
      </c>
      <c r="AM332" s="11"/>
      <c r="AN332" s="11"/>
      <c r="AO332" s="139">
        <f t="shared" si="74"/>
        <v>5000</v>
      </c>
      <c r="AQ332" s="221"/>
    </row>
    <row r="333" spans="1:43" x14ac:dyDescent="0.4">
      <c r="A333" s="114">
        <f t="shared" si="71"/>
        <v>160199</v>
      </c>
      <c r="B333" s="120"/>
      <c r="C333" s="172">
        <f t="shared" si="72"/>
        <v>6</v>
      </c>
      <c r="D333" s="120"/>
      <c r="E333" s="114">
        <f t="shared" si="73"/>
        <v>160199</v>
      </c>
      <c r="F333" s="120"/>
      <c r="G333" s="114" t="s">
        <v>180</v>
      </c>
      <c r="H333" s="98"/>
      <c r="I333" s="152">
        <v>160199</v>
      </c>
      <c r="J333" s="152"/>
      <c r="K333" s="203" t="s">
        <v>361</v>
      </c>
      <c r="L333" s="215" t="s">
        <v>366</v>
      </c>
      <c r="M333" s="215"/>
      <c r="N333" s="215"/>
      <c r="O333" s="215"/>
      <c r="P333" s="215" t="s">
        <v>5</v>
      </c>
      <c r="Q333" s="215" t="s">
        <v>6</v>
      </c>
      <c r="R333" s="215" t="s">
        <v>7</v>
      </c>
      <c r="S333" s="215" t="s">
        <v>8</v>
      </c>
      <c r="T333" s="215" t="s">
        <v>9</v>
      </c>
      <c r="V333" s="97"/>
      <c r="W333" s="97"/>
      <c r="Y333" s="96"/>
      <c r="Z333" s="96"/>
      <c r="AA333" s="96"/>
      <c r="AB333" s="96"/>
      <c r="AC333" s="96"/>
      <c r="AE333" s="96">
        <f t="shared" si="67"/>
        <v>10</v>
      </c>
      <c r="AG333" s="96">
        <f t="shared" si="68"/>
        <v>5000</v>
      </c>
      <c r="AJ333" s="96">
        <f t="shared" si="69"/>
        <v>195000</v>
      </c>
      <c r="AL333" s="11" t="b">
        <f t="shared" si="70"/>
        <v>1</v>
      </c>
      <c r="AO333" s="96">
        <f t="shared" si="74"/>
        <v>5000</v>
      </c>
      <c r="AQ333" s="215"/>
    </row>
    <row r="334" spans="1:43" x14ac:dyDescent="0.4">
      <c r="A334" s="124">
        <f t="shared" si="71"/>
        <v>1602</v>
      </c>
      <c r="B334" s="117"/>
      <c r="C334" s="175">
        <f t="shared" si="72"/>
        <v>4</v>
      </c>
      <c r="D334" s="117"/>
      <c r="E334" s="124">
        <f t="shared" si="73"/>
        <v>160200</v>
      </c>
      <c r="F334" s="117"/>
      <c r="G334" s="124"/>
      <c r="H334" s="160"/>
      <c r="I334" s="198">
        <v>1602</v>
      </c>
      <c r="J334" s="198"/>
      <c r="K334" s="211" t="s">
        <v>326</v>
      </c>
      <c r="L334" s="225"/>
      <c r="M334" s="225"/>
      <c r="N334" s="225"/>
      <c r="O334" s="225"/>
      <c r="P334" s="225"/>
      <c r="Q334" s="225"/>
      <c r="R334" s="225"/>
      <c r="S334" s="225"/>
      <c r="T334" s="225"/>
      <c r="U334" s="196"/>
      <c r="V334" s="128"/>
      <c r="W334" s="128"/>
      <c r="X334" s="196"/>
      <c r="Y334" s="135"/>
      <c r="Z334" s="135"/>
      <c r="AA334" s="135"/>
      <c r="AB334" s="135"/>
      <c r="AC334" s="141"/>
      <c r="AD334" s="196"/>
      <c r="AE334" s="135"/>
      <c r="AF334" s="196"/>
      <c r="AG334" s="135"/>
      <c r="AH334" s="196"/>
      <c r="AI334" s="196"/>
      <c r="AJ334" s="135"/>
      <c r="AK334" s="196"/>
      <c r="AL334" s="11" t="str">
        <f t="shared" si="70"/>
        <v/>
      </c>
      <c r="AM334" s="196"/>
      <c r="AN334" s="196"/>
      <c r="AO334" s="135"/>
      <c r="AQ334" s="225"/>
    </row>
    <row r="335" spans="1:43" x14ac:dyDescent="0.4">
      <c r="A335" s="109">
        <f t="shared" si="71"/>
        <v>160209</v>
      </c>
      <c r="B335" s="118"/>
      <c r="C335" s="173">
        <f t="shared" si="72"/>
        <v>6</v>
      </c>
      <c r="D335" s="118"/>
      <c r="E335" s="109">
        <f t="shared" si="73"/>
        <v>160209</v>
      </c>
      <c r="F335" s="118"/>
      <c r="G335" s="109"/>
      <c r="H335" s="69"/>
      <c r="I335" s="154">
        <v>160209</v>
      </c>
      <c r="J335" s="154" t="s">
        <v>1</v>
      </c>
      <c r="K335" s="204" t="s">
        <v>51</v>
      </c>
      <c r="L335" s="216" t="s">
        <v>66</v>
      </c>
      <c r="M335" s="216"/>
      <c r="N335" s="216"/>
      <c r="O335" s="216"/>
      <c r="P335" s="216" t="s">
        <v>5</v>
      </c>
      <c r="Q335" s="216" t="s">
        <v>6</v>
      </c>
      <c r="R335" s="216" t="s">
        <v>7</v>
      </c>
      <c r="S335" s="216" t="s">
        <v>8</v>
      </c>
      <c r="T335" s="216" t="s">
        <v>9</v>
      </c>
      <c r="V335" s="68"/>
      <c r="W335" s="68"/>
      <c r="Y335" s="72"/>
      <c r="Z335" s="72"/>
      <c r="AA335" s="72"/>
      <c r="AB335" s="72"/>
      <c r="AC335" s="73">
        <v>1</v>
      </c>
      <c r="AE335" s="72">
        <f t="shared" ref="AE335:AE342" si="75">IF((MAXA(Y335,Z335,AA335,AB335,AC335))/1000&lt;10,10,(MAXA(Y335,Z335,AA335,AB335,AC335)/1000))</f>
        <v>10</v>
      </c>
      <c r="AG335" s="72">
        <f>IF(MROUND(AE335+(AE335/100*AG$4),AH$4)&lt;&gt;0,MROUND(AE335+(AE335/100*AG$4),AH$4),5000)</f>
        <v>5000</v>
      </c>
      <c r="AJ335" s="72">
        <f t="shared" ref="AJ335:AJ342" si="76">IF(J335&lt;&gt;"P",195000,19500)</f>
        <v>19500</v>
      </c>
      <c r="AL335" s="11" t="b">
        <f t="shared" si="70"/>
        <v>1</v>
      </c>
      <c r="AO335" s="72">
        <f t="shared" si="74"/>
        <v>5000</v>
      </c>
      <c r="AQ335" s="216"/>
    </row>
    <row r="336" spans="1:43" x14ac:dyDescent="0.4">
      <c r="A336" s="109">
        <f t="shared" si="71"/>
        <v>160210</v>
      </c>
      <c r="B336" s="118"/>
      <c r="C336" s="173">
        <f t="shared" si="72"/>
        <v>6</v>
      </c>
      <c r="D336" s="118"/>
      <c r="E336" s="109">
        <f t="shared" si="73"/>
        <v>160210</v>
      </c>
      <c r="F336" s="118"/>
      <c r="G336" s="109"/>
      <c r="H336" s="69"/>
      <c r="I336" s="154">
        <v>160210</v>
      </c>
      <c r="J336" s="154" t="s">
        <v>1</v>
      </c>
      <c r="K336" s="204" t="s">
        <v>92</v>
      </c>
      <c r="L336" s="216" t="s">
        <v>66</v>
      </c>
      <c r="M336" s="216"/>
      <c r="N336" s="216"/>
      <c r="O336" s="216"/>
      <c r="P336" s="216" t="s">
        <v>5</v>
      </c>
      <c r="Q336" s="216" t="s">
        <v>6</v>
      </c>
      <c r="R336" s="216" t="s">
        <v>7</v>
      </c>
      <c r="S336" s="216" t="s">
        <v>8</v>
      </c>
      <c r="T336" s="216" t="s">
        <v>9</v>
      </c>
      <c r="V336" s="68"/>
      <c r="W336" s="68"/>
      <c r="Y336" s="70"/>
      <c r="Z336" s="70"/>
      <c r="AA336" s="70"/>
      <c r="AB336" s="70"/>
      <c r="AC336" s="71">
        <v>1</v>
      </c>
      <c r="AE336" s="70">
        <f t="shared" si="75"/>
        <v>10</v>
      </c>
      <c r="AG336" s="70">
        <f>IF(MROUND(AE336+(AE336/100*AG$4),AH$4)&lt;&gt;0,MROUND(AE336+(AE336/100*AG$4),AH$4),5000)</f>
        <v>5000</v>
      </c>
      <c r="AJ336" s="70">
        <f t="shared" si="76"/>
        <v>19500</v>
      </c>
      <c r="AL336" s="11" t="b">
        <f t="shared" si="70"/>
        <v>1</v>
      </c>
      <c r="AO336" s="70">
        <f t="shared" si="74"/>
        <v>5000</v>
      </c>
      <c r="AQ336" s="216"/>
    </row>
    <row r="337" spans="1:43" x14ac:dyDescent="0.4">
      <c r="A337" s="109">
        <f t="shared" si="71"/>
        <v>160211</v>
      </c>
      <c r="B337" s="118"/>
      <c r="C337" s="173">
        <f t="shared" si="72"/>
        <v>6</v>
      </c>
      <c r="D337" s="118"/>
      <c r="E337" s="109">
        <f t="shared" si="73"/>
        <v>160211</v>
      </c>
      <c r="F337" s="118"/>
      <c r="G337" s="109"/>
      <c r="H337" s="69"/>
      <c r="I337" s="154">
        <v>160211</v>
      </c>
      <c r="J337" s="154" t="s">
        <v>1</v>
      </c>
      <c r="K337" s="204" t="s">
        <v>93</v>
      </c>
      <c r="L337" s="216" t="s">
        <v>66</v>
      </c>
      <c r="M337" s="216" t="s">
        <v>563</v>
      </c>
      <c r="N337" s="216"/>
      <c r="O337" s="216"/>
      <c r="P337" s="216" t="s">
        <v>5</v>
      </c>
      <c r="Q337" s="216" t="s">
        <v>6</v>
      </c>
      <c r="R337" s="216" t="s">
        <v>7</v>
      </c>
      <c r="S337" s="216" t="s">
        <v>8</v>
      </c>
      <c r="T337" s="216" t="s">
        <v>9</v>
      </c>
      <c r="V337" s="68"/>
      <c r="W337" s="68"/>
      <c r="Y337" s="70">
        <v>13671</v>
      </c>
      <c r="Z337" s="70">
        <v>12346</v>
      </c>
      <c r="AA337" s="70">
        <v>12770</v>
      </c>
      <c r="AB337" s="70">
        <v>4071</v>
      </c>
      <c r="AC337" s="71"/>
      <c r="AE337" s="70">
        <f t="shared" si="75"/>
        <v>13.670999999999999</v>
      </c>
      <c r="AG337" s="70">
        <f>IF(MROUND(AE337+(AE337/100*AG$4),AH$4)&lt;&gt;0,MROUND(AE337+(AE337/100*AG$4),AH$4),5000)</f>
        <v>5000</v>
      </c>
      <c r="AJ337" s="70">
        <f t="shared" si="76"/>
        <v>19500</v>
      </c>
      <c r="AL337" s="11" t="b">
        <f t="shared" si="70"/>
        <v>1</v>
      </c>
      <c r="AO337" s="70">
        <f t="shared" si="74"/>
        <v>5000</v>
      </c>
      <c r="AQ337" s="216" t="s">
        <v>568</v>
      </c>
    </row>
    <row r="338" spans="1:43" x14ac:dyDescent="0.4">
      <c r="A338" s="110">
        <f t="shared" si="71"/>
        <v>160212</v>
      </c>
      <c r="B338" s="119"/>
      <c r="C338" s="177">
        <f t="shared" si="72"/>
        <v>6</v>
      </c>
      <c r="D338" s="119"/>
      <c r="E338" s="110">
        <f t="shared" si="73"/>
        <v>160212</v>
      </c>
      <c r="F338" s="119"/>
      <c r="G338" s="110" t="s">
        <v>180</v>
      </c>
      <c r="H338" s="84"/>
      <c r="I338" s="157">
        <v>160212</v>
      </c>
      <c r="J338" s="157" t="s">
        <v>1</v>
      </c>
      <c r="K338" s="208" t="s">
        <v>244</v>
      </c>
      <c r="L338" s="220" t="s">
        <v>66</v>
      </c>
      <c r="M338" s="220"/>
      <c r="N338" s="220"/>
      <c r="O338" s="220"/>
      <c r="P338" s="220"/>
      <c r="Q338" s="220" t="s">
        <v>6</v>
      </c>
      <c r="R338" s="220"/>
      <c r="S338" s="220"/>
      <c r="T338" s="220" t="s">
        <v>9</v>
      </c>
      <c r="V338" s="74"/>
      <c r="W338" s="74"/>
      <c r="Y338" s="75"/>
      <c r="Z338" s="75"/>
      <c r="AA338" s="75"/>
      <c r="AB338" s="75"/>
      <c r="AC338" s="76"/>
      <c r="AE338" s="75">
        <f t="shared" si="75"/>
        <v>10</v>
      </c>
      <c r="AG338" s="75">
        <f>IF(MROUND(AE338+(AE338/100*AG$4),AH$4)&lt;&gt;0,MROUND(AE338+(AE338/100*AG$4),AH$4),5000)</f>
        <v>5000</v>
      </c>
      <c r="AJ338" s="75">
        <f t="shared" si="76"/>
        <v>19500</v>
      </c>
      <c r="AL338" s="11" t="b">
        <f t="shared" si="70"/>
        <v>1</v>
      </c>
      <c r="AO338" s="75">
        <f t="shared" si="74"/>
        <v>5000</v>
      </c>
      <c r="AQ338" s="220"/>
    </row>
    <row r="339" spans="1:43" x14ac:dyDescent="0.4">
      <c r="A339" s="109">
        <f t="shared" si="71"/>
        <v>160213</v>
      </c>
      <c r="B339" s="118"/>
      <c r="C339" s="173">
        <f t="shared" si="72"/>
        <v>6</v>
      </c>
      <c r="D339" s="118"/>
      <c r="E339" s="109">
        <f t="shared" si="73"/>
        <v>160213</v>
      </c>
      <c r="F339" s="118"/>
      <c r="G339" s="109"/>
      <c r="H339" s="69"/>
      <c r="I339" s="154">
        <v>160213</v>
      </c>
      <c r="J339" s="154" t="s">
        <v>1</v>
      </c>
      <c r="K339" s="204" t="s">
        <v>94</v>
      </c>
      <c r="L339" s="216" t="s">
        <v>66</v>
      </c>
      <c r="M339" s="216" t="s">
        <v>563</v>
      </c>
      <c r="N339" s="216"/>
      <c r="O339" s="216"/>
      <c r="P339" s="216" t="s">
        <v>5</v>
      </c>
      <c r="Q339" s="216" t="s">
        <v>6</v>
      </c>
      <c r="R339" s="216" t="s">
        <v>7</v>
      </c>
      <c r="S339" s="216" t="s">
        <v>8</v>
      </c>
      <c r="T339" s="216" t="s">
        <v>9</v>
      </c>
      <c r="V339" s="68"/>
      <c r="W339" s="68"/>
      <c r="Y339" s="70">
        <v>32657</v>
      </c>
      <c r="Z339" s="70">
        <v>17053</v>
      </c>
      <c r="AA339" s="70">
        <v>160213</v>
      </c>
      <c r="AB339" s="70">
        <v>134365</v>
      </c>
      <c r="AC339" s="71"/>
      <c r="AE339" s="70">
        <f t="shared" si="75"/>
        <v>160.21299999999999</v>
      </c>
      <c r="AG339" s="71">
        <v>15000</v>
      </c>
      <c r="AJ339" s="70">
        <f t="shared" si="76"/>
        <v>19500</v>
      </c>
      <c r="AL339" s="11" t="b">
        <f t="shared" si="70"/>
        <v>1</v>
      </c>
      <c r="AO339" s="71">
        <f t="shared" si="74"/>
        <v>15000</v>
      </c>
      <c r="AQ339" s="216" t="s">
        <v>569</v>
      </c>
    </row>
    <row r="340" spans="1:43" x14ac:dyDescent="0.4">
      <c r="A340" s="109">
        <f t="shared" si="71"/>
        <v>160214</v>
      </c>
      <c r="B340" s="118"/>
      <c r="C340" s="173">
        <f t="shared" si="72"/>
        <v>6</v>
      </c>
      <c r="D340" s="118"/>
      <c r="E340" s="109">
        <f t="shared" si="73"/>
        <v>160214</v>
      </c>
      <c r="F340" s="118"/>
      <c r="G340" s="109"/>
      <c r="H340" s="69"/>
      <c r="I340" s="154">
        <v>160214</v>
      </c>
      <c r="J340" s="154"/>
      <c r="K340" s="204" t="s">
        <v>95</v>
      </c>
      <c r="L340" s="216" t="s">
        <v>66</v>
      </c>
      <c r="M340" s="216" t="s">
        <v>563</v>
      </c>
      <c r="N340" s="216" t="s">
        <v>3</v>
      </c>
      <c r="O340" s="216" t="s">
        <v>4</v>
      </c>
      <c r="P340" s="216" t="s">
        <v>5</v>
      </c>
      <c r="Q340" s="216" t="s">
        <v>6</v>
      </c>
      <c r="R340" s="216" t="s">
        <v>7</v>
      </c>
      <c r="S340" s="216" t="s">
        <v>8</v>
      </c>
      <c r="T340" s="216" t="s">
        <v>9</v>
      </c>
      <c r="V340" s="68"/>
      <c r="W340" s="68"/>
      <c r="Y340" s="70">
        <v>400875</v>
      </c>
      <c r="Z340" s="70">
        <v>601007</v>
      </c>
      <c r="AA340" s="70">
        <v>1340597</v>
      </c>
      <c r="AB340" s="70">
        <v>3622134</v>
      </c>
      <c r="AC340" s="71"/>
      <c r="AE340" s="70">
        <f t="shared" si="75"/>
        <v>3622.134</v>
      </c>
      <c r="AG340" s="71">
        <v>195000</v>
      </c>
      <c r="AJ340" s="70">
        <f t="shared" si="76"/>
        <v>195000</v>
      </c>
      <c r="AL340" s="11" t="b">
        <f t="shared" si="70"/>
        <v>0</v>
      </c>
      <c r="AO340" s="71">
        <f t="shared" si="74"/>
        <v>195000</v>
      </c>
      <c r="AQ340" s="216" t="s">
        <v>570</v>
      </c>
    </row>
    <row r="341" spans="1:43" x14ac:dyDescent="0.4">
      <c r="A341" s="109">
        <f t="shared" si="71"/>
        <v>160215</v>
      </c>
      <c r="B341" s="118"/>
      <c r="C341" s="173">
        <f t="shared" si="72"/>
        <v>6</v>
      </c>
      <c r="D341" s="118"/>
      <c r="E341" s="109">
        <f t="shared" si="73"/>
        <v>160215</v>
      </c>
      <c r="F341" s="118"/>
      <c r="G341" s="109"/>
      <c r="H341" s="69"/>
      <c r="I341" s="154">
        <v>160215</v>
      </c>
      <c r="J341" s="154" t="s">
        <v>1</v>
      </c>
      <c r="K341" s="204" t="s">
        <v>96</v>
      </c>
      <c r="L341" s="216" t="s">
        <v>66</v>
      </c>
      <c r="M341" s="216"/>
      <c r="N341" s="216"/>
      <c r="O341" s="216"/>
      <c r="P341" s="216" t="s">
        <v>5</v>
      </c>
      <c r="Q341" s="216" t="s">
        <v>6</v>
      </c>
      <c r="R341" s="216" t="s">
        <v>7</v>
      </c>
      <c r="S341" s="216" t="s">
        <v>8</v>
      </c>
      <c r="T341" s="216" t="s">
        <v>9</v>
      </c>
      <c r="V341" s="68"/>
      <c r="W341" s="68"/>
      <c r="Y341" s="70">
        <v>111908</v>
      </c>
      <c r="Z341" s="70">
        <v>21817</v>
      </c>
      <c r="AA341" s="70">
        <v>114</v>
      </c>
      <c r="AB341" s="70">
        <v>15</v>
      </c>
      <c r="AC341" s="71"/>
      <c r="AE341" s="70">
        <f t="shared" si="75"/>
        <v>111.908</v>
      </c>
      <c r="AG341" s="71">
        <v>10000</v>
      </c>
      <c r="AJ341" s="70">
        <f t="shared" si="76"/>
        <v>19500</v>
      </c>
      <c r="AL341" s="11" t="b">
        <f t="shared" si="70"/>
        <v>1</v>
      </c>
      <c r="AO341" s="71">
        <f t="shared" si="74"/>
        <v>10000</v>
      </c>
      <c r="AQ341" s="216"/>
    </row>
    <row r="342" spans="1:43" x14ac:dyDescent="0.4">
      <c r="A342" s="109">
        <f t="shared" si="71"/>
        <v>160216</v>
      </c>
      <c r="B342" s="118"/>
      <c r="C342" s="173">
        <f t="shared" si="72"/>
        <v>6</v>
      </c>
      <c r="D342" s="118"/>
      <c r="E342" s="109">
        <f t="shared" si="73"/>
        <v>160216</v>
      </c>
      <c r="F342" s="118"/>
      <c r="G342" s="109"/>
      <c r="H342" s="69"/>
      <c r="I342" s="154">
        <v>160216</v>
      </c>
      <c r="J342" s="154"/>
      <c r="K342" s="204" t="s">
        <v>97</v>
      </c>
      <c r="L342" s="216" t="s">
        <v>66</v>
      </c>
      <c r="M342" s="216" t="s">
        <v>563</v>
      </c>
      <c r="N342" s="216" t="s">
        <v>3</v>
      </c>
      <c r="O342" s="216" t="s">
        <v>4</v>
      </c>
      <c r="P342" s="216" t="s">
        <v>5</v>
      </c>
      <c r="Q342" s="216" t="s">
        <v>6</v>
      </c>
      <c r="R342" s="216" t="s">
        <v>7</v>
      </c>
      <c r="S342" s="216" t="s">
        <v>8</v>
      </c>
      <c r="T342" s="216" t="s">
        <v>9</v>
      </c>
      <c r="V342" s="68"/>
      <c r="W342" s="68"/>
      <c r="Y342" s="70">
        <v>54912</v>
      </c>
      <c r="Z342" s="70">
        <v>55897</v>
      </c>
      <c r="AA342" s="70">
        <v>26720</v>
      </c>
      <c r="AB342" s="70">
        <v>57769</v>
      </c>
      <c r="AC342" s="71"/>
      <c r="AE342" s="70">
        <f t="shared" si="75"/>
        <v>57.768999999999998</v>
      </c>
      <c r="AG342" s="70">
        <f>IF(MROUND(AE342+(AE342/100*AG$4),AH$4)&lt;&gt;0,MROUND(AE342+(AE342/100*AG$4),AH$4),5000)</f>
        <v>10000</v>
      </c>
      <c r="AJ342" s="70">
        <f t="shared" si="76"/>
        <v>195000</v>
      </c>
      <c r="AL342" s="11" t="b">
        <f t="shared" si="70"/>
        <v>1</v>
      </c>
      <c r="AO342" s="70">
        <f t="shared" si="74"/>
        <v>10000</v>
      </c>
      <c r="AQ342" s="216" t="s">
        <v>571</v>
      </c>
    </row>
    <row r="343" spans="1:43" x14ac:dyDescent="0.4">
      <c r="A343" s="124">
        <f t="shared" si="71"/>
        <v>1603</v>
      </c>
      <c r="B343" s="117"/>
      <c r="C343" s="175">
        <f t="shared" si="72"/>
        <v>4</v>
      </c>
      <c r="D343" s="117"/>
      <c r="E343" s="124">
        <f t="shared" si="73"/>
        <v>160300</v>
      </c>
      <c r="F343" s="117"/>
      <c r="G343" s="124"/>
      <c r="H343" s="160"/>
      <c r="I343" s="198">
        <v>1603</v>
      </c>
      <c r="J343" s="198"/>
      <c r="K343" s="211"/>
      <c r="L343" s="225"/>
      <c r="M343" s="225"/>
      <c r="N343" s="225"/>
      <c r="O343" s="225"/>
      <c r="P343" s="225"/>
      <c r="Q343" s="225"/>
      <c r="R343" s="225"/>
      <c r="S343" s="225"/>
      <c r="T343" s="225"/>
      <c r="U343" s="196"/>
      <c r="V343" s="128"/>
      <c r="W343" s="128"/>
      <c r="X343" s="196"/>
      <c r="Y343" s="135"/>
      <c r="Z343" s="135"/>
      <c r="AA343" s="135"/>
      <c r="AB343" s="135"/>
      <c r="AC343" s="141"/>
      <c r="AD343" s="196"/>
      <c r="AE343" s="135"/>
      <c r="AF343" s="196"/>
      <c r="AG343" s="135"/>
      <c r="AH343" s="196"/>
      <c r="AI343" s="196"/>
      <c r="AJ343" s="135"/>
      <c r="AK343" s="196"/>
      <c r="AM343" s="196"/>
      <c r="AN343" s="196"/>
      <c r="AO343" s="135"/>
      <c r="AQ343" s="225"/>
    </row>
    <row r="344" spans="1:43" x14ac:dyDescent="0.4">
      <c r="A344" s="110">
        <f t="shared" si="71"/>
        <v>160303</v>
      </c>
      <c r="B344" s="119"/>
      <c r="C344" s="177">
        <f t="shared" si="72"/>
        <v>6</v>
      </c>
      <c r="D344" s="119"/>
      <c r="E344" s="110">
        <f t="shared" si="73"/>
        <v>160303</v>
      </c>
      <c r="F344" s="119"/>
      <c r="G344" s="110" t="s">
        <v>180</v>
      </c>
      <c r="H344" s="84"/>
      <c r="I344" s="157">
        <v>160303</v>
      </c>
      <c r="J344" s="157" t="s">
        <v>1</v>
      </c>
      <c r="K344" s="208" t="s">
        <v>166</v>
      </c>
      <c r="L344" s="220" t="s">
        <v>366</v>
      </c>
      <c r="M344" s="220"/>
      <c r="N344" s="220"/>
      <c r="O344" s="220"/>
      <c r="P344" s="220" t="s">
        <v>5</v>
      </c>
      <c r="Q344" s="220" t="s">
        <v>6</v>
      </c>
      <c r="R344" s="220" t="s">
        <v>7</v>
      </c>
      <c r="S344" s="220" t="s">
        <v>8</v>
      </c>
      <c r="T344" s="220" t="s">
        <v>9</v>
      </c>
      <c r="V344" s="74"/>
      <c r="W344" s="74"/>
      <c r="Y344" s="75"/>
      <c r="Z344" s="75"/>
      <c r="AA344" s="75"/>
      <c r="AB344" s="75"/>
      <c r="AC344" s="76"/>
      <c r="AE344" s="75">
        <f>IF((MAXA(Y344,Z344,AA344,AB344,AC344))/1000&lt;10,10,(MAXA(Y344,Z344,AA344,AB344,AC344)/1000))</f>
        <v>10</v>
      </c>
      <c r="AG344" s="75">
        <f>IF(MROUND(AE344+(AE344/100*AG$4),AH$4)&lt;&gt;0,MROUND(AE344+(AE344/100*AG$4),AH$4),5000)</f>
        <v>5000</v>
      </c>
      <c r="AJ344" s="75">
        <f>IF(J344&lt;&gt;"P",195000,19500)</f>
        <v>19500</v>
      </c>
      <c r="AO344" s="75">
        <f t="shared" si="74"/>
        <v>5000</v>
      </c>
      <c r="AQ344" s="220"/>
    </row>
    <row r="345" spans="1:43" x14ac:dyDescent="0.4">
      <c r="A345" s="110">
        <f t="shared" si="71"/>
        <v>160304</v>
      </c>
      <c r="B345" s="119"/>
      <c r="C345" s="177">
        <f t="shared" si="72"/>
        <v>6</v>
      </c>
      <c r="D345" s="119"/>
      <c r="E345" s="110">
        <f t="shared" si="73"/>
        <v>160304</v>
      </c>
      <c r="F345" s="119"/>
      <c r="G345" s="110" t="s">
        <v>180</v>
      </c>
      <c r="H345" s="84"/>
      <c r="I345" s="157">
        <v>160304</v>
      </c>
      <c r="J345" s="157"/>
      <c r="K345" s="208" t="s">
        <v>167</v>
      </c>
      <c r="L345" s="220" t="s">
        <v>366</v>
      </c>
      <c r="M345" s="220"/>
      <c r="N345" s="220"/>
      <c r="O345" s="220"/>
      <c r="P345" s="220" t="s">
        <v>5</v>
      </c>
      <c r="Q345" s="220" t="s">
        <v>6</v>
      </c>
      <c r="R345" s="220" t="s">
        <v>7</v>
      </c>
      <c r="S345" s="220" t="s">
        <v>8</v>
      </c>
      <c r="T345" s="220" t="s">
        <v>9</v>
      </c>
      <c r="V345" s="74"/>
      <c r="W345" s="74"/>
      <c r="Y345" s="75"/>
      <c r="Z345" s="75"/>
      <c r="AA345" s="75"/>
      <c r="AB345" s="75"/>
      <c r="AC345" s="76"/>
      <c r="AE345" s="75">
        <f>IF((MAXA(Y345,Z345,AA345,AB345,AC345))/1000&lt;10,10,(MAXA(Y345,Z345,AA345,AB345,AC345)/1000))</f>
        <v>10</v>
      </c>
      <c r="AG345" s="75">
        <f>IF(MROUND(AE345+(AE345/100*AG$4),AH$4)&lt;&gt;0,MROUND(AE345+(AE345/100*AG$4),AH$4),5000)</f>
        <v>5000</v>
      </c>
      <c r="AJ345" s="75">
        <f>IF(J345&lt;&gt;"P",195000,19500)</f>
        <v>195000</v>
      </c>
      <c r="AO345" s="75">
        <f t="shared" si="74"/>
        <v>5000</v>
      </c>
      <c r="AQ345" s="220"/>
    </row>
    <row r="346" spans="1:43" x14ac:dyDescent="0.4">
      <c r="A346" s="110">
        <f t="shared" si="71"/>
        <v>160305</v>
      </c>
      <c r="B346" s="119"/>
      <c r="C346" s="177">
        <f t="shared" si="72"/>
        <v>6</v>
      </c>
      <c r="D346" s="119"/>
      <c r="E346" s="110">
        <f t="shared" si="73"/>
        <v>160305</v>
      </c>
      <c r="F346" s="119"/>
      <c r="G346" s="110" t="s">
        <v>180</v>
      </c>
      <c r="H346" s="84"/>
      <c r="I346" s="157">
        <v>160305</v>
      </c>
      <c r="J346" s="157" t="s">
        <v>1</v>
      </c>
      <c r="K346" s="208" t="s">
        <v>168</v>
      </c>
      <c r="L346" s="220" t="s">
        <v>366</v>
      </c>
      <c r="M346" s="220"/>
      <c r="N346" s="220"/>
      <c r="O346" s="220"/>
      <c r="P346" s="220" t="s">
        <v>5</v>
      </c>
      <c r="Q346" s="220" t="s">
        <v>6</v>
      </c>
      <c r="R346" s="220" t="s">
        <v>7</v>
      </c>
      <c r="S346" s="220" t="s">
        <v>8</v>
      </c>
      <c r="T346" s="220" t="s">
        <v>9</v>
      </c>
      <c r="V346" s="74"/>
      <c r="W346" s="74"/>
      <c r="Y346" s="75"/>
      <c r="Z346" s="75"/>
      <c r="AA346" s="75"/>
      <c r="AB346" s="75"/>
      <c r="AC346" s="76"/>
      <c r="AE346" s="75">
        <f>IF((MAXA(Y346,Z346,AA346,AB346,AC346))/1000&lt;10,10,(MAXA(Y346,Z346,AA346,AB346,AC346)/1000))</f>
        <v>10</v>
      </c>
      <c r="AG346" s="75">
        <f>IF(MROUND(AE346+(AE346/100*AG$4),AH$4)&lt;&gt;0,MROUND(AE346+(AE346/100*AG$4),AH$4),5000)</f>
        <v>5000</v>
      </c>
      <c r="AJ346" s="75">
        <f>IF(J346&lt;&gt;"P",195000,19500)</f>
        <v>19500</v>
      </c>
      <c r="AO346" s="75">
        <f t="shared" si="74"/>
        <v>5000</v>
      </c>
      <c r="AQ346" s="220"/>
    </row>
    <row r="347" spans="1:43" x14ac:dyDescent="0.4">
      <c r="A347" s="110">
        <f t="shared" si="71"/>
        <v>160306</v>
      </c>
      <c r="B347" s="119"/>
      <c r="C347" s="177">
        <f t="shared" si="72"/>
        <v>6</v>
      </c>
      <c r="D347" s="119"/>
      <c r="E347" s="110">
        <f t="shared" si="73"/>
        <v>160306</v>
      </c>
      <c r="F347" s="119"/>
      <c r="G347" s="110" t="s">
        <v>180</v>
      </c>
      <c r="H347" s="84"/>
      <c r="I347" s="157">
        <v>160306</v>
      </c>
      <c r="J347" s="157"/>
      <c r="K347" s="208" t="s">
        <v>169</v>
      </c>
      <c r="L347" s="220" t="s">
        <v>366</v>
      </c>
      <c r="M347" s="220"/>
      <c r="N347" s="220"/>
      <c r="O347" s="220"/>
      <c r="P347" s="220" t="s">
        <v>5</v>
      </c>
      <c r="Q347" s="220" t="s">
        <v>6</v>
      </c>
      <c r="R347" s="220" t="s">
        <v>7</v>
      </c>
      <c r="S347" s="220" t="s">
        <v>8</v>
      </c>
      <c r="T347" s="220" t="s">
        <v>9</v>
      </c>
      <c r="V347" s="74"/>
      <c r="W347" s="74"/>
      <c r="Y347" s="75"/>
      <c r="Z347" s="75"/>
      <c r="AA347" s="75"/>
      <c r="AB347" s="75"/>
      <c r="AC347" s="76"/>
      <c r="AE347" s="75">
        <f>IF((MAXA(Y347,Z347,AA347,AB347,AC347))/1000&lt;10,10,(MAXA(Y347,Z347,AA347,AB347,AC347)/1000))</f>
        <v>10</v>
      </c>
      <c r="AG347" s="75">
        <f>IF(MROUND(AE347+(AE347/100*AG$4),AH$4)&lt;&gt;0,MROUND(AE347+(AE347/100*AG$4),AH$4),5000)</f>
        <v>5000</v>
      </c>
      <c r="AJ347" s="75">
        <f>IF(J347&lt;&gt;"P",195000,19500)</f>
        <v>195000</v>
      </c>
      <c r="AO347" s="75">
        <f t="shared" si="74"/>
        <v>5000</v>
      </c>
      <c r="AQ347" s="220"/>
    </row>
    <row r="348" spans="1:43" x14ac:dyDescent="0.4">
      <c r="A348" s="124">
        <f t="shared" si="71"/>
        <v>1605</v>
      </c>
      <c r="B348" s="117"/>
      <c r="C348" s="175">
        <f t="shared" si="72"/>
        <v>4</v>
      </c>
      <c r="D348" s="117"/>
      <c r="E348" s="124">
        <f t="shared" si="73"/>
        <v>160500</v>
      </c>
      <c r="F348" s="117"/>
      <c r="G348" s="124"/>
      <c r="H348" s="160"/>
      <c r="I348" s="198">
        <v>1605</v>
      </c>
      <c r="J348" s="198"/>
      <c r="K348" s="211" t="s">
        <v>327</v>
      </c>
      <c r="L348" s="225"/>
      <c r="M348" s="225"/>
      <c r="N348" s="225"/>
      <c r="O348" s="225"/>
      <c r="P348" s="225"/>
      <c r="Q348" s="225"/>
      <c r="R348" s="225"/>
      <c r="S348" s="225"/>
      <c r="T348" s="225"/>
      <c r="U348" s="196"/>
      <c r="V348" s="128"/>
      <c r="W348" s="128"/>
      <c r="X348" s="196"/>
      <c r="Y348" s="135"/>
      <c r="Z348" s="135"/>
      <c r="AA348" s="135"/>
      <c r="AB348" s="135"/>
      <c r="AC348" s="141"/>
      <c r="AD348" s="196"/>
      <c r="AE348" s="135"/>
      <c r="AF348" s="196"/>
      <c r="AG348" s="135"/>
      <c r="AH348" s="196"/>
      <c r="AI348" s="196"/>
      <c r="AJ348" s="135"/>
      <c r="AK348" s="196"/>
      <c r="AL348" s="11" t="str">
        <f t="shared" ref="AL348:AL353" si="77">IF(AND(AG348&lt;&gt;"",AJ348&lt;&gt;""),AG348&lt;AJ348,"")</f>
        <v/>
      </c>
      <c r="AM348" s="196"/>
      <c r="AN348" s="196"/>
      <c r="AO348" s="135"/>
      <c r="AQ348" s="225"/>
    </row>
    <row r="349" spans="1:43" x14ac:dyDescent="0.4">
      <c r="A349" s="110">
        <f t="shared" si="71"/>
        <v>160504</v>
      </c>
      <c r="B349" s="119"/>
      <c r="C349" s="177">
        <f t="shared" si="72"/>
        <v>6</v>
      </c>
      <c r="D349" s="119"/>
      <c r="E349" s="110">
        <f t="shared" si="73"/>
        <v>160504</v>
      </c>
      <c r="F349" s="119"/>
      <c r="G349" s="110" t="s">
        <v>180</v>
      </c>
      <c r="H349" s="84"/>
      <c r="I349" s="157">
        <v>160504</v>
      </c>
      <c r="J349" s="157" t="s">
        <v>1</v>
      </c>
      <c r="K349" s="208" t="s">
        <v>245</v>
      </c>
      <c r="L349" s="220" t="s">
        <v>376</v>
      </c>
      <c r="M349" s="220"/>
      <c r="N349" s="220"/>
      <c r="O349" s="220"/>
      <c r="P349" s="220" t="s">
        <v>5</v>
      </c>
      <c r="Q349" s="220" t="s">
        <v>6</v>
      </c>
      <c r="R349" s="220"/>
      <c r="S349" s="220"/>
      <c r="T349" s="220" t="s">
        <v>9</v>
      </c>
      <c r="V349" s="74"/>
      <c r="W349" s="74"/>
      <c r="Y349" s="75"/>
      <c r="Z349" s="75"/>
      <c r="AA349" s="75"/>
      <c r="AB349" s="75"/>
      <c r="AC349" s="76"/>
      <c r="AE349" s="75">
        <f t="shared" ref="AE349:AE355" si="78">IF((MAXA(Y349,Z349,AA349,AB349,AC349))/1000&lt;10,10,(MAXA(Y349,Z349,AA349,AB349,AC349)/1000))</f>
        <v>10</v>
      </c>
      <c r="AG349" s="75">
        <f t="shared" ref="AG349:AG355" si="79">IF(MROUND(AE349+(AE349/100*AG$4),AH$4)&lt;&gt;0,MROUND(AE349+(AE349/100*AG$4),AH$4),5000)</f>
        <v>5000</v>
      </c>
      <c r="AJ349" s="75">
        <f t="shared" ref="AJ349:AJ355" si="80">IF(J349&lt;&gt;"P",195000,19500)</f>
        <v>19500</v>
      </c>
      <c r="AL349" s="11" t="b">
        <f t="shared" si="77"/>
        <v>1</v>
      </c>
      <c r="AO349" s="75">
        <f t="shared" si="74"/>
        <v>5000</v>
      </c>
      <c r="AQ349" s="220"/>
    </row>
    <row r="350" spans="1:43" s="196" customFormat="1" x14ac:dyDescent="0.4">
      <c r="A350" s="111">
        <f t="shared" si="71"/>
        <v>160505</v>
      </c>
      <c r="B350" s="119"/>
      <c r="C350" s="174">
        <f t="shared" si="72"/>
        <v>6</v>
      </c>
      <c r="D350" s="119"/>
      <c r="E350" s="111">
        <f t="shared" si="73"/>
        <v>160505</v>
      </c>
      <c r="F350" s="119"/>
      <c r="G350" s="111" t="s">
        <v>180</v>
      </c>
      <c r="H350" s="105"/>
      <c r="I350" s="155">
        <v>160505</v>
      </c>
      <c r="J350" s="155"/>
      <c r="K350" s="205" t="s">
        <v>190</v>
      </c>
      <c r="L350" s="217" t="s">
        <v>376</v>
      </c>
      <c r="M350" s="217"/>
      <c r="N350" s="217"/>
      <c r="O350" s="217"/>
      <c r="P350" s="217" t="s">
        <v>5</v>
      </c>
      <c r="Q350" s="217" t="s">
        <v>6</v>
      </c>
      <c r="R350" s="217"/>
      <c r="S350" s="217"/>
      <c r="T350" s="217" t="s">
        <v>9</v>
      </c>
      <c r="U350" s="11"/>
      <c r="V350" s="77"/>
      <c r="W350" s="77"/>
      <c r="X350" s="11"/>
      <c r="Y350" s="136"/>
      <c r="Z350" s="136"/>
      <c r="AA350" s="136"/>
      <c r="AB350" s="136"/>
      <c r="AC350" s="142"/>
      <c r="AD350" s="11"/>
      <c r="AE350" s="136">
        <f t="shared" si="78"/>
        <v>10</v>
      </c>
      <c r="AF350" s="11"/>
      <c r="AG350" s="136">
        <f t="shared" si="79"/>
        <v>5000</v>
      </c>
      <c r="AH350" s="11"/>
      <c r="AI350" s="11"/>
      <c r="AJ350" s="136">
        <f t="shared" si="80"/>
        <v>195000</v>
      </c>
      <c r="AK350" s="11"/>
      <c r="AL350" s="11" t="b">
        <f t="shared" si="77"/>
        <v>1</v>
      </c>
      <c r="AM350" s="11"/>
      <c r="AN350" s="11"/>
      <c r="AO350" s="136">
        <f t="shared" si="74"/>
        <v>5000</v>
      </c>
      <c r="AQ350" s="217"/>
    </row>
    <row r="351" spans="1:43" x14ac:dyDescent="0.4">
      <c r="A351" s="110">
        <f t="shared" si="71"/>
        <v>160506</v>
      </c>
      <c r="B351" s="119"/>
      <c r="C351" s="177">
        <f t="shared" si="72"/>
        <v>6</v>
      </c>
      <c r="D351" s="119"/>
      <c r="E351" s="110">
        <f t="shared" si="73"/>
        <v>160506</v>
      </c>
      <c r="F351" s="119"/>
      <c r="G351" s="110" t="s">
        <v>180</v>
      </c>
      <c r="H351" s="84"/>
      <c r="I351" s="157">
        <v>160506</v>
      </c>
      <c r="J351" s="157" t="s">
        <v>1</v>
      </c>
      <c r="K351" s="208" t="s">
        <v>246</v>
      </c>
      <c r="L351" s="220" t="s">
        <v>366</v>
      </c>
      <c r="M351" s="220"/>
      <c r="N351" s="220"/>
      <c r="O351" s="220"/>
      <c r="P351" s="220" t="s">
        <v>5</v>
      </c>
      <c r="Q351" s="220" t="s">
        <v>6</v>
      </c>
      <c r="R351" s="220" t="s">
        <v>7</v>
      </c>
      <c r="S351" s="220" t="s">
        <v>8</v>
      </c>
      <c r="T351" s="220" t="s">
        <v>9</v>
      </c>
      <c r="V351" s="74"/>
      <c r="W351" s="74"/>
      <c r="Y351" s="75"/>
      <c r="Z351" s="75"/>
      <c r="AA351" s="75"/>
      <c r="AB351" s="75"/>
      <c r="AC351" s="76"/>
      <c r="AE351" s="75">
        <f t="shared" si="78"/>
        <v>10</v>
      </c>
      <c r="AG351" s="75">
        <f t="shared" si="79"/>
        <v>5000</v>
      </c>
      <c r="AJ351" s="75">
        <f t="shared" si="80"/>
        <v>19500</v>
      </c>
      <c r="AL351" s="11" t="b">
        <f t="shared" si="77"/>
        <v>1</v>
      </c>
      <c r="AO351" s="75">
        <f t="shared" si="74"/>
        <v>5000</v>
      </c>
      <c r="AQ351" s="220"/>
    </row>
    <row r="352" spans="1:43" s="196" customFormat="1" x14ac:dyDescent="0.4">
      <c r="A352" s="111">
        <f t="shared" si="71"/>
        <v>160506</v>
      </c>
      <c r="B352" s="119"/>
      <c r="C352" s="174">
        <f t="shared" si="72"/>
        <v>6</v>
      </c>
      <c r="D352" s="119"/>
      <c r="E352" s="111">
        <f t="shared" si="73"/>
        <v>160506</v>
      </c>
      <c r="F352" s="119"/>
      <c r="G352" s="111" t="s">
        <v>180</v>
      </c>
      <c r="H352" s="105"/>
      <c r="I352" s="155">
        <v>160506</v>
      </c>
      <c r="J352" s="155" t="s">
        <v>1</v>
      </c>
      <c r="K352" s="205" t="s">
        <v>270</v>
      </c>
      <c r="L352" s="217" t="s">
        <v>366</v>
      </c>
      <c r="M352" s="217"/>
      <c r="N352" s="217"/>
      <c r="O352" s="217"/>
      <c r="P352" s="217" t="s">
        <v>5</v>
      </c>
      <c r="Q352" s="217" t="s">
        <v>6</v>
      </c>
      <c r="R352" s="217" t="s">
        <v>7</v>
      </c>
      <c r="S352" s="217" t="s">
        <v>8</v>
      </c>
      <c r="T352" s="217" t="s">
        <v>9</v>
      </c>
      <c r="U352" s="11"/>
      <c r="V352" s="77"/>
      <c r="W352" s="77"/>
      <c r="X352" s="11"/>
      <c r="Y352" s="136"/>
      <c r="Z352" s="136"/>
      <c r="AA352" s="136"/>
      <c r="AB352" s="136"/>
      <c r="AC352" s="142"/>
      <c r="AD352" s="11"/>
      <c r="AE352" s="136">
        <f t="shared" si="78"/>
        <v>10</v>
      </c>
      <c r="AF352" s="11"/>
      <c r="AG352" s="136">
        <f t="shared" si="79"/>
        <v>5000</v>
      </c>
      <c r="AH352" s="11"/>
      <c r="AI352" s="11"/>
      <c r="AJ352" s="136">
        <f t="shared" si="80"/>
        <v>19500</v>
      </c>
      <c r="AK352" s="11"/>
      <c r="AL352" s="11" t="b">
        <f t="shared" si="77"/>
        <v>1</v>
      </c>
      <c r="AM352" s="11"/>
      <c r="AN352" s="11"/>
      <c r="AO352" s="136">
        <f t="shared" si="74"/>
        <v>5000</v>
      </c>
      <c r="AQ352" s="217"/>
    </row>
    <row r="353" spans="1:43" x14ac:dyDescent="0.4">
      <c r="A353" s="110">
        <f t="shared" si="71"/>
        <v>160507</v>
      </c>
      <c r="B353" s="119"/>
      <c r="C353" s="177">
        <f t="shared" si="72"/>
        <v>6</v>
      </c>
      <c r="D353" s="119"/>
      <c r="E353" s="110">
        <f t="shared" si="73"/>
        <v>160507</v>
      </c>
      <c r="F353" s="119"/>
      <c r="G353" s="110" t="s">
        <v>180</v>
      </c>
      <c r="H353" s="84"/>
      <c r="I353" s="157">
        <v>160507</v>
      </c>
      <c r="J353" s="157" t="s">
        <v>1</v>
      </c>
      <c r="K353" s="208" t="s">
        <v>247</v>
      </c>
      <c r="L353" s="220" t="s">
        <v>366</v>
      </c>
      <c r="M353" s="220"/>
      <c r="N353" s="220"/>
      <c r="O353" s="220"/>
      <c r="P353" s="220" t="s">
        <v>5</v>
      </c>
      <c r="Q353" s="220" t="s">
        <v>6</v>
      </c>
      <c r="R353" s="220" t="s">
        <v>7</v>
      </c>
      <c r="S353" s="220" t="s">
        <v>8</v>
      </c>
      <c r="T353" s="220" t="s">
        <v>9</v>
      </c>
      <c r="V353" s="74"/>
      <c r="W353" s="74"/>
      <c r="Y353" s="75"/>
      <c r="Z353" s="75"/>
      <c r="AA353" s="75"/>
      <c r="AB353" s="75"/>
      <c r="AC353" s="76"/>
      <c r="AE353" s="75">
        <f t="shared" si="78"/>
        <v>10</v>
      </c>
      <c r="AG353" s="75">
        <f t="shared" si="79"/>
        <v>5000</v>
      </c>
      <c r="AJ353" s="75">
        <f t="shared" si="80"/>
        <v>19500</v>
      </c>
      <c r="AL353" s="11" t="b">
        <f t="shared" si="77"/>
        <v>1</v>
      </c>
      <c r="AO353" s="75">
        <f t="shared" si="74"/>
        <v>5000</v>
      </c>
      <c r="AQ353" s="220"/>
    </row>
    <row r="354" spans="1:43" x14ac:dyDescent="0.4">
      <c r="A354" s="110">
        <f t="shared" si="71"/>
        <v>160508</v>
      </c>
      <c r="B354" s="119"/>
      <c r="C354" s="177">
        <f t="shared" si="72"/>
        <v>6</v>
      </c>
      <c r="D354" s="119"/>
      <c r="E354" s="110">
        <f t="shared" si="73"/>
        <v>160508</v>
      </c>
      <c r="F354" s="119"/>
      <c r="G354" s="110" t="s">
        <v>180</v>
      </c>
      <c r="H354" s="84"/>
      <c r="I354" s="157">
        <v>160508</v>
      </c>
      <c r="J354" s="157" t="s">
        <v>1</v>
      </c>
      <c r="K354" s="208" t="s">
        <v>161</v>
      </c>
      <c r="L354" s="220" t="s">
        <v>366</v>
      </c>
      <c r="M354" s="220"/>
      <c r="N354" s="220"/>
      <c r="O354" s="220"/>
      <c r="P354" s="220" t="s">
        <v>5</v>
      </c>
      <c r="Q354" s="220" t="s">
        <v>6</v>
      </c>
      <c r="R354" s="220" t="s">
        <v>7</v>
      </c>
      <c r="S354" s="220" t="s">
        <v>8</v>
      </c>
      <c r="T354" s="220" t="s">
        <v>9</v>
      </c>
      <c r="V354" s="74"/>
      <c r="W354" s="74"/>
      <c r="Y354" s="75"/>
      <c r="Z354" s="75"/>
      <c r="AA354" s="75"/>
      <c r="AB354" s="75"/>
      <c r="AC354" s="76"/>
      <c r="AE354" s="75">
        <f t="shared" si="78"/>
        <v>10</v>
      </c>
      <c r="AG354" s="75">
        <f t="shared" si="79"/>
        <v>5000</v>
      </c>
      <c r="AJ354" s="75">
        <f t="shared" si="80"/>
        <v>19500</v>
      </c>
      <c r="AO354" s="75">
        <f t="shared" si="74"/>
        <v>5000</v>
      </c>
      <c r="AQ354" s="220"/>
    </row>
    <row r="355" spans="1:43" x14ac:dyDescent="0.4">
      <c r="A355" s="110">
        <f t="shared" si="71"/>
        <v>160509</v>
      </c>
      <c r="B355" s="119"/>
      <c r="C355" s="177">
        <f t="shared" si="72"/>
        <v>6</v>
      </c>
      <c r="D355" s="119"/>
      <c r="E355" s="110">
        <f t="shared" si="73"/>
        <v>160509</v>
      </c>
      <c r="F355" s="119"/>
      <c r="G355" s="110" t="s">
        <v>180</v>
      </c>
      <c r="H355" s="84"/>
      <c r="I355" s="157">
        <v>160509</v>
      </c>
      <c r="J355" s="157"/>
      <c r="K355" s="208" t="s">
        <v>162</v>
      </c>
      <c r="L355" s="220" t="s">
        <v>366</v>
      </c>
      <c r="M355" s="220"/>
      <c r="N355" s="220"/>
      <c r="O355" s="220"/>
      <c r="P355" s="220" t="s">
        <v>5</v>
      </c>
      <c r="Q355" s="220" t="s">
        <v>6</v>
      </c>
      <c r="R355" s="220" t="s">
        <v>7</v>
      </c>
      <c r="S355" s="220" t="s">
        <v>8</v>
      </c>
      <c r="T355" s="220" t="s">
        <v>9</v>
      </c>
      <c r="V355" s="74"/>
      <c r="W355" s="74"/>
      <c r="Y355" s="75"/>
      <c r="Z355" s="75"/>
      <c r="AA355" s="75"/>
      <c r="AB355" s="75"/>
      <c r="AC355" s="76"/>
      <c r="AE355" s="75">
        <f t="shared" si="78"/>
        <v>10</v>
      </c>
      <c r="AG355" s="75">
        <f t="shared" si="79"/>
        <v>5000</v>
      </c>
      <c r="AJ355" s="75">
        <f t="shared" si="80"/>
        <v>195000</v>
      </c>
      <c r="AO355" s="75">
        <f t="shared" si="74"/>
        <v>5000</v>
      </c>
      <c r="AQ355" s="220"/>
    </row>
    <row r="356" spans="1:43" x14ac:dyDescent="0.4">
      <c r="A356" s="124">
        <f t="shared" si="71"/>
        <v>1606</v>
      </c>
      <c r="B356" s="117"/>
      <c r="C356" s="175">
        <f t="shared" si="72"/>
        <v>4</v>
      </c>
      <c r="D356" s="117"/>
      <c r="E356" s="124">
        <f t="shared" si="73"/>
        <v>160600</v>
      </c>
      <c r="F356" s="117"/>
      <c r="G356" s="124"/>
      <c r="H356" s="160"/>
      <c r="I356" s="198">
        <v>1606</v>
      </c>
      <c r="J356" s="198"/>
      <c r="K356" s="211" t="s">
        <v>328</v>
      </c>
      <c r="L356" s="225"/>
      <c r="M356" s="225"/>
      <c r="N356" s="225"/>
      <c r="O356" s="225"/>
      <c r="P356" s="225"/>
      <c r="Q356" s="225"/>
      <c r="R356" s="225"/>
      <c r="S356" s="225"/>
      <c r="T356" s="225"/>
      <c r="U356" s="196"/>
      <c r="V356" s="128"/>
      <c r="W356" s="128"/>
      <c r="X356" s="196"/>
      <c r="Y356" s="135"/>
      <c r="Z356" s="135"/>
      <c r="AA356" s="135"/>
      <c r="AB356" s="135"/>
      <c r="AC356" s="141"/>
      <c r="AD356" s="196"/>
      <c r="AE356" s="135"/>
      <c r="AF356" s="196"/>
      <c r="AG356" s="135"/>
      <c r="AH356" s="196"/>
      <c r="AI356" s="196"/>
      <c r="AJ356" s="135"/>
      <c r="AK356" s="196"/>
      <c r="AL356" s="11" t="str">
        <f t="shared" ref="AL356:AL387" si="81">IF(AND(AG356&lt;&gt;"",AJ356&lt;&gt;""),AG356&lt;AJ356,"")</f>
        <v/>
      </c>
      <c r="AM356" s="196"/>
      <c r="AN356" s="196"/>
      <c r="AO356" s="135"/>
      <c r="AQ356" s="225"/>
    </row>
    <row r="357" spans="1:43" x14ac:dyDescent="0.4">
      <c r="A357" s="109">
        <f t="shared" si="71"/>
        <v>160601</v>
      </c>
      <c r="B357" s="118"/>
      <c r="C357" s="173">
        <f t="shared" si="72"/>
        <v>6</v>
      </c>
      <c r="D357" s="118"/>
      <c r="E357" s="109">
        <f t="shared" si="73"/>
        <v>160601</v>
      </c>
      <c r="F357" s="118"/>
      <c r="G357" s="109"/>
      <c r="H357" s="69"/>
      <c r="I357" s="154">
        <v>160601</v>
      </c>
      <c r="J357" s="154" t="s">
        <v>1</v>
      </c>
      <c r="K357" s="204" t="s">
        <v>52</v>
      </c>
      <c r="L357" s="216" t="s">
        <v>66</v>
      </c>
      <c r="M357" s="216"/>
      <c r="N357" s="216"/>
      <c r="O357" s="216"/>
      <c r="P357" s="216" t="s">
        <v>5</v>
      </c>
      <c r="Q357" s="216" t="s">
        <v>6</v>
      </c>
      <c r="R357" s="216"/>
      <c r="S357" s="216"/>
      <c r="T357" s="216"/>
      <c r="V357" s="68"/>
      <c r="W357" s="68"/>
      <c r="Y357" s="72">
        <v>2504</v>
      </c>
      <c r="Z357" s="72">
        <v>12169</v>
      </c>
      <c r="AA357" s="72">
        <v>9007</v>
      </c>
      <c r="AB357" s="72">
        <v>2644</v>
      </c>
      <c r="AC357" s="73"/>
      <c r="AE357" s="72">
        <f>IF((MAXA(Y357,Z357,AA357,AB357,AC357))/1000&lt;10,10,(MAXA(Y357,Z357,AA357,AB357,AC357)/1000))</f>
        <v>12.169</v>
      </c>
      <c r="AG357" s="72">
        <f>IF(MROUND(AE357+(AE357/100*AG$4),AH$4)&lt;&gt;0,MROUND(AE357+(AE357/100*AG$4),AH$4),5000)</f>
        <v>5000</v>
      </c>
      <c r="AJ357" s="72">
        <f>IF(J357&lt;&gt;"P",195000,19500)</f>
        <v>19500</v>
      </c>
      <c r="AL357" s="11" t="b">
        <f t="shared" si="81"/>
        <v>1</v>
      </c>
      <c r="AO357" s="72">
        <f t="shared" si="74"/>
        <v>5000</v>
      </c>
      <c r="AQ357" s="216"/>
    </row>
    <row r="358" spans="1:43" x14ac:dyDescent="0.4">
      <c r="A358" s="109">
        <f t="shared" si="71"/>
        <v>160602</v>
      </c>
      <c r="B358" s="118"/>
      <c r="C358" s="173">
        <f t="shared" si="72"/>
        <v>6</v>
      </c>
      <c r="D358" s="118"/>
      <c r="E358" s="109">
        <f t="shared" si="73"/>
        <v>160602</v>
      </c>
      <c r="F358" s="118"/>
      <c r="G358" s="109"/>
      <c r="H358" s="69"/>
      <c r="I358" s="154">
        <v>160602</v>
      </c>
      <c r="J358" s="154" t="s">
        <v>1</v>
      </c>
      <c r="K358" s="204" t="s">
        <v>53</v>
      </c>
      <c r="L358" s="216" t="s">
        <v>66</v>
      </c>
      <c r="M358" s="216"/>
      <c r="N358" s="216"/>
      <c r="O358" s="216"/>
      <c r="P358" s="216" t="s">
        <v>5</v>
      </c>
      <c r="Q358" s="216" t="s">
        <v>6</v>
      </c>
      <c r="R358" s="216"/>
      <c r="S358" s="216"/>
      <c r="T358" s="216"/>
      <c r="V358" s="68"/>
      <c r="W358" s="68"/>
      <c r="Y358" s="72"/>
      <c r="Z358" s="72"/>
      <c r="AA358" s="72">
        <v>14</v>
      </c>
      <c r="AB358" s="72"/>
      <c r="AC358" s="73"/>
      <c r="AE358" s="72">
        <f>IF((MAXA(Y358,Z358,AA358,AB358,AC358))/1000&lt;10,10,(MAXA(Y358,Z358,AA358,AB358,AC358)/1000))</f>
        <v>10</v>
      </c>
      <c r="AG358" s="72">
        <f>IF(MROUND(AE358+(AE358/100*AG$4),AH$4)&lt;&gt;0,MROUND(AE358+(AE358/100*AG$4),AH$4),5000)</f>
        <v>5000</v>
      </c>
      <c r="AJ358" s="72">
        <f>IF(J358&lt;&gt;"P",195000,19500)</f>
        <v>19500</v>
      </c>
      <c r="AL358" s="11" t="b">
        <f t="shared" si="81"/>
        <v>1</v>
      </c>
      <c r="AO358" s="72">
        <f t="shared" si="74"/>
        <v>5000</v>
      </c>
      <c r="AQ358" s="216"/>
    </row>
    <row r="359" spans="1:43" x14ac:dyDescent="0.4">
      <c r="A359" s="109">
        <f t="shared" si="71"/>
        <v>160603</v>
      </c>
      <c r="B359" s="118"/>
      <c r="C359" s="173">
        <f t="shared" si="72"/>
        <v>6</v>
      </c>
      <c r="D359" s="118"/>
      <c r="E359" s="109">
        <f t="shared" si="73"/>
        <v>160603</v>
      </c>
      <c r="F359" s="118"/>
      <c r="G359" s="109"/>
      <c r="H359" s="69"/>
      <c r="I359" s="154">
        <v>160603</v>
      </c>
      <c r="J359" s="154" t="s">
        <v>1</v>
      </c>
      <c r="K359" s="204" t="s">
        <v>54</v>
      </c>
      <c r="L359" s="216" t="s">
        <v>66</v>
      </c>
      <c r="M359" s="216"/>
      <c r="N359" s="216"/>
      <c r="O359" s="216"/>
      <c r="P359" s="216" t="s">
        <v>5</v>
      </c>
      <c r="Q359" s="216" t="s">
        <v>6</v>
      </c>
      <c r="R359" s="216"/>
      <c r="S359" s="216"/>
      <c r="T359" s="216"/>
      <c r="V359" s="68"/>
      <c r="W359" s="68"/>
      <c r="Y359" s="72"/>
      <c r="Z359" s="72"/>
      <c r="AA359" s="72"/>
      <c r="AB359" s="72"/>
      <c r="AC359" s="73">
        <v>1</v>
      </c>
      <c r="AE359" s="72">
        <f>IF((MAXA(Y359,Z359,AA359,AB359,AC359))/1000&lt;10,10,(MAXA(Y359,Z359,AA359,AB359,AC359)/1000))</f>
        <v>10</v>
      </c>
      <c r="AG359" s="72">
        <f>IF(MROUND(AE359+(AE359/100*AG$4),AH$4)&lt;&gt;0,MROUND(AE359+(AE359/100*AG$4),AH$4),5000)</f>
        <v>5000</v>
      </c>
      <c r="AJ359" s="72">
        <f>IF(J359&lt;&gt;"P",195000,19500)</f>
        <v>19500</v>
      </c>
      <c r="AL359" s="11" t="b">
        <f t="shared" si="81"/>
        <v>1</v>
      </c>
      <c r="AO359" s="72">
        <f t="shared" si="74"/>
        <v>5000</v>
      </c>
      <c r="AQ359" s="216"/>
    </row>
    <row r="360" spans="1:43" x14ac:dyDescent="0.4">
      <c r="A360" s="109">
        <f t="shared" si="71"/>
        <v>160604</v>
      </c>
      <c r="B360" s="118"/>
      <c r="C360" s="173">
        <f t="shared" si="72"/>
        <v>6</v>
      </c>
      <c r="D360" s="118"/>
      <c r="E360" s="109">
        <f t="shared" si="73"/>
        <v>160604</v>
      </c>
      <c r="F360" s="118"/>
      <c r="G360" s="109"/>
      <c r="H360" s="69"/>
      <c r="I360" s="154">
        <v>160604</v>
      </c>
      <c r="J360" s="154"/>
      <c r="K360" s="204" t="s">
        <v>55</v>
      </c>
      <c r="L360" s="216" t="s">
        <v>66</v>
      </c>
      <c r="M360" s="216"/>
      <c r="N360" s="216"/>
      <c r="O360" s="216"/>
      <c r="P360" s="216" t="s">
        <v>5</v>
      </c>
      <c r="Q360" s="216" t="s">
        <v>6</v>
      </c>
      <c r="R360" s="216" t="s">
        <v>7</v>
      </c>
      <c r="S360" s="216" t="s">
        <v>8</v>
      </c>
      <c r="T360" s="216" t="s">
        <v>9</v>
      </c>
      <c r="V360" s="68"/>
      <c r="W360" s="68"/>
      <c r="Y360" s="72">
        <v>125</v>
      </c>
      <c r="Z360" s="72">
        <v>30</v>
      </c>
      <c r="AA360" s="72">
        <v>143</v>
      </c>
      <c r="AB360" s="72">
        <v>120</v>
      </c>
      <c r="AC360" s="73"/>
      <c r="AE360" s="72">
        <f>IF((MAXA(Y360,Z360,AA360,AB360,AC360))/1000&lt;10,10,(MAXA(Y360,Z360,AA360,AB360,AC360)/1000))</f>
        <v>10</v>
      </c>
      <c r="AG360" s="72">
        <f>IF(MROUND(AE360+(AE360/100*AG$4),AH$4)&lt;&gt;0,MROUND(AE360+(AE360/100*AG$4),AH$4),5000)</f>
        <v>5000</v>
      </c>
      <c r="AJ360" s="72">
        <f>IF(J360&lt;&gt;"P",195000,19500)</f>
        <v>195000</v>
      </c>
      <c r="AL360" s="11" t="b">
        <f t="shared" si="81"/>
        <v>1</v>
      </c>
      <c r="AO360" s="72">
        <f t="shared" si="74"/>
        <v>5000</v>
      </c>
      <c r="AQ360" s="216"/>
    </row>
    <row r="361" spans="1:43" x14ac:dyDescent="0.4">
      <c r="A361" s="109">
        <f t="shared" si="71"/>
        <v>160605</v>
      </c>
      <c r="B361" s="118"/>
      <c r="C361" s="173">
        <f t="shared" si="72"/>
        <v>6</v>
      </c>
      <c r="D361" s="118"/>
      <c r="E361" s="109">
        <f t="shared" si="73"/>
        <v>160605</v>
      </c>
      <c r="F361" s="118"/>
      <c r="G361" s="109"/>
      <c r="H361" s="69"/>
      <c r="I361" s="154">
        <v>160605</v>
      </c>
      <c r="J361" s="154"/>
      <c r="K361" s="204" t="s">
        <v>56</v>
      </c>
      <c r="L361" s="216" t="s">
        <v>66</v>
      </c>
      <c r="M361" s="216" t="s">
        <v>563</v>
      </c>
      <c r="N361" s="216" t="s">
        <v>3</v>
      </c>
      <c r="O361" s="216"/>
      <c r="P361" s="216" t="s">
        <v>5</v>
      </c>
      <c r="Q361" s="216" t="s">
        <v>6</v>
      </c>
      <c r="R361" s="216" t="s">
        <v>7</v>
      </c>
      <c r="S361" s="216" t="s">
        <v>8</v>
      </c>
      <c r="T361" s="216" t="s">
        <v>9</v>
      </c>
      <c r="V361" s="68"/>
      <c r="W361" s="68"/>
      <c r="Y361" s="72">
        <v>15</v>
      </c>
      <c r="Z361" s="72"/>
      <c r="AA361" s="72">
        <v>3</v>
      </c>
      <c r="AB361" s="72">
        <v>16</v>
      </c>
      <c r="AC361" s="73"/>
      <c r="AE361" s="72">
        <f>IF((MAXA(Y361,Z361,AA361,AB361,AC361))/1000&lt;10,10,(MAXA(Y361,Z361,AA361,AB361,AC361)/1000))</f>
        <v>10</v>
      </c>
      <c r="AG361" s="72">
        <f>IF(MROUND(AE361+(AE361/100*AG$4),AH$4)&lt;&gt;0,MROUND(AE361+(AE361/100*AG$4),AH$4),5000)</f>
        <v>5000</v>
      </c>
      <c r="AJ361" s="72">
        <f>IF(J361&lt;&gt;"P",195000,19500)</f>
        <v>195000</v>
      </c>
      <c r="AL361" s="11" t="b">
        <f t="shared" si="81"/>
        <v>1</v>
      </c>
      <c r="AO361" s="72">
        <f t="shared" si="74"/>
        <v>5000</v>
      </c>
      <c r="AQ361" s="216" t="s">
        <v>579</v>
      </c>
    </row>
    <row r="362" spans="1:43" ht="14.6" customHeight="1" x14ac:dyDescent="0.4">
      <c r="A362" s="124">
        <f t="shared" si="71"/>
        <v>1607</v>
      </c>
      <c r="B362" s="117"/>
      <c r="C362" s="175">
        <f t="shared" si="72"/>
        <v>4</v>
      </c>
      <c r="D362" s="117"/>
      <c r="E362" s="124">
        <f t="shared" si="73"/>
        <v>160700</v>
      </c>
      <c r="F362" s="117"/>
      <c r="G362" s="124"/>
      <c r="H362" s="160"/>
      <c r="I362" s="198">
        <v>1607</v>
      </c>
      <c r="J362" s="198"/>
      <c r="K362" s="211" t="s">
        <v>329</v>
      </c>
      <c r="L362" s="225"/>
      <c r="M362" s="225"/>
      <c r="N362" s="225"/>
      <c r="O362" s="225"/>
      <c r="P362" s="225"/>
      <c r="Q362" s="225"/>
      <c r="R362" s="225"/>
      <c r="S362" s="225"/>
      <c r="T362" s="225"/>
      <c r="U362" s="196"/>
      <c r="V362" s="128"/>
      <c r="W362" s="128"/>
      <c r="X362" s="196"/>
      <c r="Y362" s="135"/>
      <c r="Z362" s="135"/>
      <c r="AA362" s="135"/>
      <c r="AB362" s="135"/>
      <c r="AC362" s="141"/>
      <c r="AD362" s="196"/>
      <c r="AE362" s="135"/>
      <c r="AF362" s="196"/>
      <c r="AG362" s="135"/>
      <c r="AH362" s="196"/>
      <c r="AI362" s="196"/>
      <c r="AJ362" s="135"/>
      <c r="AK362" s="196"/>
      <c r="AL362" s="11" t="str">
        <f t="shared" si="81"/>
        <v/>
      </c>
      <c r="AM362" s="196"/>
      <c r="AN362" s="196"/>
      <c r="AO362" s="135"/>
      <c r="AQ362" s="225"/>
    </row>
    <row r="363" spans="1:43" ht="14.6" customHeight="1" x14ac:dyDescent="0.4">
      <c r="A363" s="110">
        <f t="shared" si="71"/>
        <v>160708</v>
      </c>
      <c r="B363" s="119"/>
      <c r="C363" s="177">
        <f t="shared" si="72"/>
        <v>6</v>
      </c>
      <c r="D363" s="119"/>
      <c r="E363" s="110">
        <f t="shared" si="73"/>
        <v>160708</v>
      </c>
      <c r="F363" s="119"/>
      <c r="G363" s="110" t="s">
        <v>180</v>
      </c>
      <c r="H363" s="84"/>
      <c r="I363" s="157">
        <v>160708</v>
      </c>
      <c r="J363" s="157" t="s">
        <v>1</v>
      </c>
      <c r="K363" s="208" t="s">
        <v>248</v>
      </c>
      <c r="L363" s="220" t="s">
        <v>366</v>
      </c>
      <c r="M363" s="220"/>
      <c r="N363" s="220"/>
      <c r="O363" s="220"/>
      <c r="P363" s="220" t="s">
        <v>5</v>
      </c>
      <c r="Q363" s="220" t="s">
        <v>6</v>
      </c>
      <c r="R363" s="220" t="s">
        <v>7</v>
      </c>
      <c r="S363" s="220" t="s">
        <v>8</v>
      </c>
      <c r="T363" s="220" t="s">
        <v>9</v>
      </c>
      <c r="V363" s="74"/>
      <c r="W363" s="74"/>
      <c r="Y363" s="75"/>
      <c r="Z363" s="75"/>
      <c r="AA363" s="75"/>
      <c r="AB363" s="75"/>
      <c r="AC363" s="76"/>
      <c r="AE363" s="75">
        <f>IF((MAXA(Y363,Z363,AA363,AB363,AC363))/1000&lt;10,10,(MAXA(Y363,Z363,AA363,AB363,AC363)/1000))</f>
        <v>10</v>
      </c>
      <c r="AG363" s="75">
        <f>IF(MROUND(AE363+(AE363/100*AG$4),AH$4)&lt;&gt;0,MROUND(AE363+(AE363/100*AG$4),AH$4),5000)</f>
        <v>5000</v>
      </c>
      <c r="AJ363" s="75">
        <f>IF(J363&lt;&gt;"P",195000,19500)</f>
        <v>19500</v>
      </c>
      <c r="AL363" s="11" t="b">
        <f t="shared" si="81"/>
        <v>1</v>
      </c>
      <c r="AO363" s="75">
        <f t="shared" si="74"/>
        <v>5000</v>
      </c>
      <c r="AQ363" s="220" t="s">
        <v>572</v>
      </c>
    </row>
    <row r="364" spans="1:43" ht="14.6" customHeight="1" x14ac:dyDescent="0.4">
      <c r="A364" s="110">
        <f t="shared" si="71"/>
        <v>160709</v>
      </c>
      <c r="B364" s="119"/>
      <c r="C364" s="177">
        <f t="shared" si="72"/>
        <v>6</v>
      </c>
      <c r="D364" s="119"/>
      <c r="E364" s="110">
        <f t="shared" si="73"/>
        <v>160709</v>
      </c>
      <c r="F364" s="119"/>
      <c r="G364" s="110" t="s">
        <v>180</v>
      </c>
      <c r="H364" s="84"/>
      <c r="I364" s="157">
        <v>160709</v>
      </c>
      <c r="J364" s="157" t="s">
        <v>1</v>
      </c>
      <c r="K364" s="208" t="s">
        <v>249</v>
      </c>
      <c r="L364" s="220" t="s">
        <v>366</v>
      </c>
      <c r="M364" s="220"/>
      <c r="N364" s="220"/>
      <c r="O364" s="220"/>
      <c r="P364" s="220" t="s">
        <v>5</v>
      </c>
      <c r="Q364" s="220" t="s">
        <v>6</v>
      </c>
      <c r="R364" s="220" t="s">
        <v>7</v>
      </c>
      <c r="S364" s="220" t="s">
        <v>8</v>
      </c>
      <c r="T364" s="220" t="s">
        <v>9</v>
      </c>
      <c r="V364" s="74"/>
      <c r="W364" s="74"/>
      <c r="Y364" s="75"/>
      <c r="Z364" s="75"/>
      <c r="AA364" s="75"/>
      <c r="AB364" s="75"/>
      <c r="AC364" s="76"/>
      <c r="AE364" s="75">
        <f>IF((MAXA(Y364,Z364,AA364,AB364,AC364))/1000&lt;10,10,(MAXA(Y364,Z364,AA364,AB364,AC364)/1000))</f>
        <v>10</v>
      </c>
      <c r="AG364" s="75">
        <f>IF(MROUND(AE364+(AE364/100*AG$4),AH$4)&lt;&gt;0,MROUND(AE364+(AE364/100*AG$4),AH$4),5000)</f>
        <v>5000</v>
      </c>
      <c r="AJ364" s="75">
        <f>IF(J364&lt;&gt;"P",195000,19500)</f>
        <v>19500</v>
      </c>
      <c r="AL364" s="11" t="b">
        <f t="shared" si="81"/>
        <v>1</v>
      </c>
      <c r="AO364" s="75">
        <f t="shared" si="74"/>
        <v>5000</v>
      </c>
      <c r="AQ364" s="220" t="s">
        <v>573</v>
      </c>
    </row>
    <row r="365" spans="1:43" ht="14.6" customHeight="1" x14ac:dyDescent="0.4">
      <c r="A365" s="114">
        <f t="shared" si="71"/>
        <v>160799</v>
      </c>
      <c r="B365" s="120"/>
      <c r="C365" s="172">
        <f t="shared" si="72"/>
        <v>6</v>
      </c>
      <c r="D365" s="120"/>
      <c r="E365" s="114">
        <f t="shared" si="73"/>
        <v>160799</v>
      </c>
      <c r="F365" s="120"/>
      <c r="G365" s="114" t="s">
        <v>180</v>
      </c>
      <c r="H365" s="98"/>
      <c r="I365" s="152">
        <v>160799</v>
      </c>
      <c r="J365" s="152"/>
      <c r="K365" s="203" t="s">
        <v>361</v>
      </c>
      <c r="L365" s="215" t="s">
        <v>366</v>
      </c>
      <c r="M365" s="215"/>
      <c r="N365" s="215"/>
      <c r="O365" s="215"/>
      <c r="P365" s="215" t="s">
        <v>5</v>
      </c>
      <c r="Q365" s="215" t="s">
        <v>6</v>
      </c>
      <c r="R365" s="215" t="s">
        <v>7</v>
      </c>
      <c r="S365" s="215" t="s">
        <v>8</v>
      </c>
      <c r="T365" s="215" t="s">
        <v>9</v>
      </c>
      <c r="V365" s="97"/>
      <c r="W365" s="97"/>
      <c r="Y365" s="96"/>
      <c r="Z365" s="96"/>
      <c r="AA365" s="96"/>
      <c r="AB365" s="96"/>
      <c r="AC365" s="96"/>
      <c r="AE365" s="96">
        <f>IF((MAXA(Y365,Z365,AA365,AB365,AC365))/1000&lt;10,10,(MAXA(Y365,Z365,AA365,AB365,AC365)/1000))</f>
        <v>10</v>
      </c>
      <c r="AG365" s="96">
        <f>IF(MROUND(AE365+(AE365/100*AG$4),AH$4)&lt;&gt;0,MROUND(AE365+(AE365/100*AG$4),AH$4),5000)</f>
        <v>5000</v>
      </c>
      <c r="AJ365" s="96">
        <f>IF(J365&lt;&gt;"P",195000,19500)</f>
        <v>195000</v>
      </c>
      <c r="AL365" s="11" t="b">
        <f t="shared" si="81"/>
        <v>1</v>
      </c>
      <c r="AO365" s="96">
        <f t="shared" si="74"/>
        <v>5000</v>
      </c>
      <c r="AQ365" s="215" t="s">
        <v>574</v>
      </c>
    </row>
    <row r="366" spans="1:43" ht="14.6" customHeight="1" x14ac:dyDescent="0.4">
      <c r="A366" s="124">
        <f t="shared" si="71"/>
        <v>1608</v>
      </c>
      <c r="B366" s="117"/>
      <c r="C366" s="175">
        <f t="shared" si="72"/>
        <v>4</v>
      </c>
      <c r="D366" s="117"/>
      <c r="E366" s="124">
        <f t="shared" si="73"/>
        <v>160800</v>
      </c>
      <c r="F366" s="117"/>
      <c r="G366" s="124"/>
      <c r="H366" s="160"/>
      <c r="I366" s="198">
        <v>1608</v>
      </c>
      <c r="J366" s="198"/>
      <c r="K366" s="211" t="s">
        <v>330</v>
      </c>
      <c r="L366" s="225"/>
      <c r="M366" s="225"/>
      <c r="N366" s="225"/>
      <c r="O366" s="225"/>
      <c r="P366" s="225"/>
      <c r="Q366" s="225"/>
      <c r="R366" s="225"/>
      <c r="S366" s="225"/>
      <c r="T366" s="225"/>
      <c r="U366" s="196"/>
      <c r="V366" s="128"/>
      <c r="W366" s="128"/>
      <c r="X366" s="196"/>
      <c r="Y366" s="135"/>
      <c r="Z366" s="135"/>
      <c r="AA366" s="135"/>
      <c r="AB366" s="135"/>
      <c r="AC366" s="141"/>
      <c r="AD366" s="196"/>
      <c r="AE366" s="135"/>
      <c r="AF366" s="196"/>
      <c r="AG366" s="135"/>
      <c r="AH366" s="196"/>
      <c r="AI366" s="196"/>
      <c r="AJ366" s="135"/>
      <c r="AK366" s="196"/>
      <c r="AL366" s="11" t="str">
        <f t="shared" si="81"/>
        <v/>
      </c>
      <c r="AM366" s="196"/>
      <c r="AN366" s="196"/>
      <c r="AO366" s="135"/>
      <c r="AQ366" s="225" t="s">
        <v>575</v>
      </c>
    </row>
    <row r="367" spans="1:43" ht="14.6" customHeight="1" x14ac:dyDescent="0.4">
      <c r="A367" s="109">
        <f t="shared" si="71"/>
        <v>160801</v>
      </c>
      <c r="B367" s="118"/>
      <c r="C367" s="173">
        <f t="shared" si="72"/>
        <v>6</v>
      </c>
      <c r="D367" s="118"/>
      <c r="E367" s="109">
        <f t="shared" si="73"/>
        <v>160801</v>
      </c>
      <c r="F367" s="118"/>
      <c r="G367" s="109"/>
      <c r="H367" s="69"/>
      <c r="I367" s="154">
        <v>160801</v>
      </c>
      <c r="J367" s="154"/>
      <c r="K367" s="204" t="s">
        <v>98</v>
      </c>
      <c r="L367" s="216" t="s">
        <v>66</v>
      </c>
      <c r="M367" s="216"/>
      <c r="N367" s="216"/>
      <c r="O367" s="216"/>
      <c r="P367" s="216" t="s">
        <v>5</v>
      </c>
      <c r="Q367" s="216" t="s">
        <v>6</v>
      </c>
      <c r="R367" s="216"/>
      <c r="S367" s="216"/>
      <c r="T367" s="216"/>
      <c r="V367" s="68"/>
      <c r="W367" s="68"/>
      <c r="Y367" s="70"/>
      <c r="Z367" s="70"/>
      <c r="AA367" s="70"/>
      <c r="AB367" s="70"/>
      <c r="AC367" s="71">
        <v>1</v>
      </c>
      <c r="AE367" s="70">
        <f>IF((MAXA(Y367,Z367,AA367,AB367,AC367))/1000&lt;10,10,(MAXA(Y367,Z367,AA367,AB367,AC367)/1000))</f>
        <v>10</v>
      </c>
      <c r="AG367" s="70">
        <f>IF(MROUND(AE367+(AE367/100*AG$4),AH$4)&lt;&gt;0,MROUND(AE367+(AE367/100*AG$4),AH$4),5000)</f>
        <v>5000</v>
      </c>
      <c r="AJ367" s="70">
        <f>IF(J367&lt;&gt;"P",195000,19500)</f>
        <v>195000</v>
      </c>
      <c r="AL367" s="11" t="b">
        <f t="shared" si="81"/>
        <v>1</v>
      </c>
      <c r="AO367" s="70">
        <f t="shared" si="74"/>
        <v>5000</v>
      </c>
      <c r="AQ367" s="216" t="s">
        <v>576</v>
      </c>
    </row>
    <row r="368" spans="1:43" ht="14.6" customHeight="1" x14ac:dyDescent="0.4">
      <c r="A368" s="110">
        <f t="shared" si="71"/>
        <v>160802</v>
      </c>
      <c r="B368" s="119"/>
      <c r="C368" s="177">
        <f t="shared" si="72"/>
        <v>6</v>
      </c>
      <c r="D368" s="119"/>
      <c r="E368" s="110">
        <f t="shared" si="73"/>
        <v>160802</v>
      </c>
      <c r="F368" s="119"/>
      <c r="G368" s="110" t="s">
        <v>180</v>
      </c>
      <c r="H368" s="84"/>
      <c r="I368" s="157">
        <v>160802</v>
      </c>
      <c r="J368" s="157" t="s">
        <v>1</v>
      </c>
      <c r="K368" s="208" t="s">
        <v>250</v>
      </c>
      <c r="L368" s="220" t="s">
        <v>374</v>
      </c>
      <c r="M368" s="220"/>
      <c r="N368" s="220"/>
      <c r="O368" s="220"/>
      <c r="P368" s="220" t="s">
        <v>5</v>
      </c>
      <c r="Q368" s="220" t="s">
        <v>6</v>
      </c>
      <c r="R368" s="220" t="s">
        <v>7</v>
      </c>
      <c r="S368" s="220" t="s">
        <v>8</v>
      </c>
      <c r="T368" s="220" t="s">
        <v>9</v>
      </c>
      <c r="V368" s="74"/>
      <c r="W368" s="74"/>
      <c r="Y368" s="75"/>
      <c r="Z368" s="75"/>
      <c r="AA368" s="75"/>
      <c r="AB368" s="75"/>
      <c r="AC368" s="76"/>
      <c r="AE368" s="75">
        <f>IF((MAXA(Y368,Z368,AA368,AB368,AC368))/1000&lt;10,10,(MAXA(Y368,Z368,AA368,AB368,AC368)/1000))</f>
        <v>10</v>
      </c>
      <c r="AG368" s="75">
        <f>IF(MROUND(AE368+(AE368/100*AG$4),AH$4)&lt;&gt;0,MROUND(AE368+(AE368/100*AG$4),AH$4),5000)</f>
        <v>5000</v>
      </c>
      <c r="AJ368" s="75">
        <f>IF(J368&lt;&gt;"P",195000,19500)</f>
        <v>19500</v>
      </c>
      <c r="AL368" s="11" t="b">
        <f t="shared" si="81"/>
        <v>1</v>
      </c>
      <c r="AO368" s="75">
        <f t="shared" si="74"/>
        <v>5000</v>
      </c>
      <c r="AQ368" s="220" t="s">
        <v>577</v>
      </c>
    </row>
    <row r="369" spans="1:43" ht="14.6" customHeight="1" x14ac:dyDescent="0.4">
      <c r="A369" s="109">
        <f t="shared" si="71"/>
        <v>160803</v>
      </c>
      <c r="B369" s="118"/>
      <c r="C369" s="173">
        <f t="shared" si="72"/>
        <v>6</v>
      </c>
      <c r="D369" s="118"/>
      <c r="E369" s="109">
        <f t="shared" si="73"/>
        <v>160803</v>
      </c>
      <c r="F369" s="118"/>
      <c r="G369" s="109"/>
      <c r="H369" s="69"/>
      <c r="I369" s="154">
        <v>160803</v>
      </c>
      <c r="J369" s="154"/>
      <c r="K369" s="204" t="s">
        <v>99</v>
      </c>
      <c r="L369" s="216" t="s">
        <v>66</v>
      </c>
      <c r="M369" s="216"/>
      <c r="N369" s="216"/>
      <c r="O369" s="216"/>
      <c r="P369" s="216" t="s">
        <v>5</v>
      </c>
      <c r="Q369" s="216" t="s">
        <v>6</v>
      </c>
      <c r="R369" s="216"/>
      <c r="S369" s="216"/>
      <c r="T369" s="216"/>
      <c r="V369" s="68"/>
      <c r="W369" s="68"/>
      <c r="Y369" s="70"/>
      <c r="Z369" s="70"/>
      <c r="AA369" s="70"/>
      <c r="AB369" s="70"/>
      <c r="AC369" s="71">
        <v>1</v>
      </c>
      <c r="AE369" s="70">
        <f>IF((MAXA(Y369,Z369,AA369,AB369,AC369))/1000&lt;10,10,(MAXA(Y369,Z369,AA369,AB369,AC369)/1000))</f>
        <v>10</v>
      </c>
      <c r="AG369" s="70">
        <f>IF(MROUND(AE369+(AE369/100*AG$4),AH$4)&lt;&gt;0,MROUND(AE369+(AE369/100*AG$4),AH$4),5000)</f>
        <v>5000</v>
      </c>
      <c r="AJ369" s="70">
        <f>IF(J369&lt;&gt;"P",195000,19500)</f>
        <v>195000</v>
      </c>
      <c r="AL369" s="11" t="b">
        <f t="shared" si="81"/>
        <v>1</v>
      </c>
      <c r="AO369" s="70">
        <f t="shared" si="74"/>
        <v>5000</v>
      </c>
      <c r="AQ369" s="216" t="s">
        <v>578</v>
      </c>
    </row>
    <row r="370" spans="1:43" x14ac:dyDescent="0.4">
      <c r="A370" s="109">
        <f t="shared" si="71"/>
        <v>160804</v>
      </c>
      <c r="B370" s="118"/>
      <c r="C370" s="173">
        <f t="shared" si="72"/>
        <v>6</v>
      </c>
      <c r="D370" s="118"/>
      <c r="E370" s="109">
        <f t="shared" si="73"/>
        <v>160804</v>
      </c>
      <c r="F370" s="118"/>
      <c r="G370" s="109"/>
      <c r="H370" s="69"/>
      <c r="I370" s="154">
        <v>160804</v>
      </c>
      <c r="J370" s="154"/>
      <c r="K370" s="204" t="s">
        <v>100</v>
      </c>
      <c r="L370" s="216" t="s">
        <v>66</v>
      </c>
      <c r="M370" s="216"/>
      <c r="N370" s="216"/>
      <c r="O370" s="216"/>
      <c r="P370" s="216" t="s">
        <v>5</v>
      </c>
      <c r="Q370" s="216" t="s">
        <v>6</v>
      </c>
      <c r="R370" s="216"/>
      <c r="S370" s="216"/>
      <c r="T370" s="216"/>
      <c r="V370" s="68"/>
      <c r="W370" s="68"/>
      <c r="Y370" s="70"/>
      <c r="Z370" s="70"/>
      <c r="AA370" s="70"/>
      <c r="AB370" s="70"/>
      <c r="AC370" s="71">
        <v>1</v>
      </c>
      <c r="AE370" s="70">
        <f>IF((MAXA(Y370,Z370,AA370,AB370,AC370))/1000&lt;10,10,(MAXA(Y370,Z370,AA370,AB370,AC370)/1000))</f>
        <v>10</v>
      </c>
      <c r="AG370" s="70">
        <f>IF(MROUND(AE370+(AE370/100*AG$4),AH$4)&lt;&gt;0,MROUND(AE370+(AE370/100*AG$4),AH$4),5000)</f>
        <v>5000</v>
      </c>
      <c r="AJ370" s="70">
        <f>IF(J370&lt;&gt;"P",195000,19500)</f>
        <v>195000</v>
      </c>
      <c r="AL370" s="11" t="b">
        <f t="shared" si="81"/>
        <v>1</v>
      </c>
      <c r="AO370" s="70">
        <f t="shared" si="74"/>
        <v>5000</v>
      </c>
      <c r="AQ370" s="216"/>
    </row>
    <row r="371" spans="1:43" x14ac:dyDescent="0.4">
      <c r="A371" s="124">
        <f t="shared" si="71"/>
        <v>1610</v>
      </c>
      <c r="B371" s="117"/>
      <c r="C371" s="175">
        <f t="shared" si="72"/>
        <v>4</v>
      </c>
      <c r="D371" s="117"/>
      <c r="E371" s="124">
        <f t="shared" si="73"/>
        <v>161000</v>
      </c>
      <c r="F371" s="117"/>
      <c r="G371" s="124"/>
      <c r="H371" s="160"/>
      <c r="I371" s="198">
        <v>1610</v>
      </c>
      <c r="J371" s="198"/>
      <c r="K371" s="211" t="s">
        <v>331</v>
      </c>
      <c r="L371" s="225"/>
      <c r="M371" s="225"/>
      <c r="N371" s="225"/>
      <c r="O371" s="225"/>
      <c r="P371" s="225"/>
      <c r="Q371" s="225"/>
      <c r="R371" s="225"/>
      <c r="S371" s="225"/>
      <c r="T371" s="225"/>
      <c r="U371" s="196"/>
      <c r="V371" s="128"/>
      <c r="W371" s="128"/>
      <c r="X371" s="196"/>
      <c r="Y371" s="135"/>
      <c r="Z371" s="135"/>
      <c r="AA371" s="135"/>
      <c r="AB371" s="135"/>
      <c r="AC371" s="141"/>
      <c r="AD371" s="196"/>
      <c r="AE371" s="135"/>
      <c r="AF371" s="196"/>
      <c r="AG371" s="135"/>
      <c r="AH371" s="196"/>
      <c r="AI371" s="196"/>
      <c r="AJ371" s="135"/>
      <c r="AK371" s="196"/>
      <c r="AL371" s="11" t="str">
        <f t="shared" si="81"/>
        <v/>
      </c>
      <c r="AM371" s="196"/>
      <c r="AN371" s="196"/>
      <c r="AO371" s="135"/>
      <c r="AQ371" s="225"/>
    </row>
    <row r="372" spans="1:43" x14ac:dyDescent="0.4">
      <c r="A372" s="110">
        <f t="shared" si="71"/>
        <v>161001</v>
      </c>
      <c r="B372" s="119"/>
      <c r="C372" s="177">
        <f t="shared" si="72"/>
        <v>6</v>
      </c>
      <c r="D372" s="119"/>
      <c r="E372" s="110">
        <f t="shared" si="73"/>
        <v>161001</v>
      </c>
      <c r="F372" s="119"/>
      <c r="G372" s="110" t="s">
        <v>180</v>
      </c>
      <c r="H372" s="84"/>
      <c r="I372" s="157">
        <v>161001</v>
      </c>
      <c r="J372" s="157" t="s">
        <v>1</v>
      </c>
      <c r="K372" s="208" t="s">
        <v>251</v>
      </c>
      <c r="L372" s="220" t="s">
        <v>375</v>
      </c>
      <c r="M372" s="220"/>
      <c r="N372" s="220"/>
      <c r="O372" s="220"/>
      <c r="P372" s="220" t="s">
        <v>5</v>
      </c>
      <c r="Q372" s="220" t="s">
        <v>6</v>
      </c>
      <c r="R372" s="220" t="s">
        <v>7</v>
      </c>
      <c r="S372" s="220" t="s">
        <v>8</v>
      </c>
      <c r="T372" s="220" t="s">
        <v>9</v>
      </c>
      <c r="V372" s="74"/>
      <c r="W372" s="74"/>
      <c r="Y372" s="75"/>
      <c r="Z372" s="75"/>
      <c r="AA372" s="75"/>
      <c r="AB372" s="75"/>
      <c r="AC372" s="76"/>
      <c r="AE372" s="75">
        <f>IF((MAXA(Y372,Z372,AA372,AB372,AC372))/1000&lt;10,10,(MAXA(Y372,Z372,AA372,AB372,AC372)/1000))</f>
        <v>10</v>
      </c>
      <c r="AG372" s="75">
        <f>IF(MROUND(AE372+(AE372/100*AG$4),AH$4)&lt;&gt;0,MROUND(AE372+(AE372/100*AG$4),AH$4),5000)</f>
        <v>5000</v>
      </c>
      <c r="AJ372" s="75">
        <f>IF(J372&lt;&gt;"P",195000,19500)</f>
        <v>19500</v>
      </c>
      <c r="AL372" s="11" t="b">
        <f t="shared" si="81"/>
        <v>1</v>
      </c>
      <c r="AO372" s="75">
        <f t="shared" si="74"/>
        <v>5000</v>
      </c>
      <c r="AQ372" s="220"/>
    </row>
    <row r="373" spans="1:43" x14ac:dyDescent="0.4">
      <c r="A373" s="110">
        <f t="shared" si="71"/>
        <v>161002</v>
      </c>
      <c r="B373" s="119"/>
      <c r="C373" s="177">
        <f t="shared" si="72"/>
        <v>6</v>
      </c>
      <c r="D373" s="119"/>
      <c r="E373" s="110">
        <f t="shared" si="73"/>
        <v>161002</v>
      </c>
      <c r="F373" s="119"/>
      <c r="G373" s="110" t="s">
        <v>180</v>
      </c>
      <c r="H373" s="84"/>
      <c r="I373" s="157">
        <v>161002</v>
      </c>
      <c r="J373" s="157"/>
      <c r="K373" s="208" t="s">
        <v>271</v>
      </c>
      <c r="L373" s="220" t="s">
        <v>375</v>
      </c>
      <c r="M373" s="220"/>
      <c r="N373" s="220"/>
      <c r="O373" s="220"/>
      <c r="P373" s="220" t="s">
        <v>5</v>
      </c>
      <c r="Q373" s="220" t="s">
        <v>6</v>
      </c>
      <c r="R373" s="220" t="s">
        <v>7</v>
      </c>
      <c r="S373" s="220" t="s">
        <v>8</v>
      </c>
      <c r="T373" s="220" t="s">
        <v>9</v>
      </c>
      <c r="V373" s="74"/>
      <c r="W373" s="74"/>
      <c r="Y373" s="75"/>
      <c r="Z373" s="75"/>
      <c r="AA373" s="75"/>
      <c r="AB373" s="75"/>
      <c r="AC373" s="76"/>
      <c r="AE373" s="75">
        <f>IF((MAXA(Y373,Z373,AA373,AB373,AC373))/1000&lt;10,10,(MAXA(Y373,Z373,AA373,AB373,AC373)/1000))</f>
        <v>10</v>
      </c>
      <c r="AG373" s="75">
        <f>IF(MROUND(AE373+(AE373/100*AG$4),AH$4)&lt;&gt;0,MROUND(AE373+(AE373/100*AG$4),AH$4),5000)</f>
        <v>5000</v>
      </c>
      <c r="AJ373" s="75">
        <f>IF(J373&lt;&gt;"P",195000,19500)</f>
        <v>195000</v>
      </c>
      <c r="AL373" s="11" t="b">
        <f t="shared" si="81"/>
        <v>1</v>
      </c>
      <c r="AO373" s="75">
        <f t="shared" si="74"/>
        <v>5000</v>
      </c>
      <c r="AQ373" s="220"/>
    </row>
    <row r="374" spans="1:43" x14ac:dyDescent="0.4">
      <c r="A374" s="110">
        <f t="shared" si="71"/>
        <v>161003</v>
      </c>
      <c r="B374" s="119"/>
      <c r="C374" s="177">
        <f t="shared" si="72"/>
        <v>6</v>
      </c>
      <c r="D374" s="119"/>
      <c r="E374" s="110">
        <f t="shared" si="73"/>
        <v>161003</v>
      </c>
      <c r="F374" s="119"/>
      <c r="G374" s="110" t="s">
        <v>180</v>
      </c>
      <c r="H374" s="84"/>
      <c r="I374" s="157">
        <v>161003</v>
      </c>
      <c r="J374" s="157" t="s">
        <v>1</v>
      </c>
      <c r="K374" s="208" t="s">
        <v>252</v>
      </c>
      <c r="L374" s="220" t="s">
        <v>375</v>
      </c>
      <c r="M374" s="220"/>
      <c r="N374" s="220"/>
      <c r="O374" s="220"/>
      <c r="P374" s="220" t="s">
        <v>5</v>
      </c>
      <c r="Q374" s="220" t="s">
        <v>6</v>
      </c>
      <c r="R374" s="220" t="s">
        <v>7</v>
      </c>
      <c r="S374" s="220" t="s">
        <v>8</v>
      </c>
      <c r="T374" s="220" t="s">
        <v>9</v>
      </c>
      <c r="V374" s="74"/>
      <c r="W374" s="74"/>
      <c r="Y374" s="75"/>
      <c r="Z374" s="75"/>
      <c r="AA374" s="75"/>
      <c r="AB374" s="75"/>
      <c r="AC374" s="76"/>
      <c r="AE374" s="75">
        <f>IF((MAXA(Y374,Z374,AA374,AB374,AC374))/1000&lt;10,10,(MAXA(Y374,Z374,AA374,AB374,AC374)/1000))</f>
        <v>10</v>
      </c>
      <c r="AG374" s="75">
        <f>IF(MROUND(AE374+(AE374/100*AG$4),AH$4)&lt;&gt;0,MROUND(AE374+(AE374/100*AG$4),AH$4),5000)</f>
        <v>5000</v>
      </c>
      <c r="AJ374" s="75">
        <f>IF(J374&lt;&gt;"P",195000,19500)</f>
        <v>19500</v>
      </c>
      <c r="AL374" s="11" t="b">
        <f t="shared" si="81"/>
        <v>1</v>
      </c>
      <c r="AO374" s="75">
        <f t="shared" si="74"/>
        <v>5000</v>
      </c>
      <c r="AQ374" s="220"/>
    </row>
    <row r="375" spans="1:43" x14ac:dyDescent="0.4">
      <c r="A375" s="124">
        <f t="shared" si="71"/>
        <v>1611</v>
      </c>
      <c r="B375" s="117"/>
      <c r="C375" s="175">
        <f t="shared" si="72"/>
        <v>4</v>
      </c>
      <c r="D375" s="117"/>
      <c r="E375" s="124">
        <f t="shared" si="73"/>
        <v>161100</v>
      </c>
      <c r="F375" s="117"/>
      <c r="G375" s="124"/>
      <c r="H375" s="160"/>
      <c r="I375" s="198">
        <v>1611</v>
      </c>
      <c r="J375" s="198"/>
      <c r="K375" s="211" t="s">
        <v>332</v>
      </c>
      <c r="L375" s="225"/>
      <c r="M375" s="225"/>
      <c r="N375" s="225"/>
      <c r="O375" s="225"/>
      <c r="P375" s="225"/>
      <c r="Q375" s="225"/>
      <c r="R375" s="225"/>
      <c r="S375" s="225"/>
      <c r="T375" s="225"/>
      <c r="U375" s="196"/>
      <c r="V375" s="128"/>
      <c r="W375" s="128"/>
      <c r="X375" s="196"/>
      <c r="Y375" s="135"/>
      <c r="Z375" s="135"/>
      <c r="AA375" s="135"/>
      <c r="AB375" s="135"/>
      <c r="AC375" s="141"/>
      <c r="AD375" s="196"/>
      <c r="AE375" s="135"/>
      <c r="AF375" s="196"/>
      <c r="AG375" s="135"/>
      <c r="AH375" s="196"/>
      <c r="AI375" s="196"/>
      <c r="AJ375" s="135"/>
      <c r="AK375" s="196"/>
      <c r="AL375" s="11" t="str">
        <f t="shared" si="81"/>
        <v/>
      </c>
      <c r="AM375" s="196"/>
      <c r="AN375" s="196"/>
      <c r="AO375" s="135"/>
      <c r="AQ375" s="225"/>
    </row>
    <row r="376" spans="1:43" x14ac:dyDescent="0.4">
      <c r="A376" s="114">
        <f t="shared" si="71"/>
        <v>161101</v>
      </c>
      <c r="B376" s="120"/>
      <c r="C376" s="172">
        <f t="shared" si="72"/>
        <v>6</v>
      </c>
      <c r="D376" s="120"/>
      <c r="E376" s="114">
        <f t="shared" si="73"/>
        <v>161101</v>
      </c>
      <c r="F376" s="120"/>
      <c r="G376" s="114" t="s">
        <v>180</v>
      </c>
      <c r="H376" s="98"/>
      <c r="I376" s="152">
        <v>161101</v>
      </c>
      <c r="J376" s="152" t="s">
        <v>1</v>
      </c>
      <c r="K376" s="203" t="s">
        <v>483</v>
      </c>
      <c r="L376" s="215" t="s">
        <v>75</v>
      </c>
      <c r="M376" s="215"/>
      <c r="N376" s="215"/>
      <c r="O376" s="215"/>
      <c r="P376" s="215" t="s">
        <v>5</v>
      </c>
      <c r="Q376" s="215" t="s">
        <v>6</v>
      </c>
      <c r="R376" s="215" t="s">
        <v>7</v>
      </c>
      <c r="S376" s="215" t="s">
        <v>8</v>
      </c>
      <c r="T376" s="215" t="s">
        <v>9</v>
      </c>
      <c r="V376" s="97"/>
      <c r="W376" s="97"/>
      <c r="Y376" s="96"/>
      <c r="Z376" s="96"/>
      <c r="AA376" s="96"/>
      <c r="AB376" s="96"/>
      <c r="AC376" s="96"/>
      <c r="AE376" s="96">
        <f t="shared" ref="AE376:AE381" si="82">IF((MAXA(Y376,Z376,AA376,AB376,AC376))/1000&lt;10,10,(MAXA(Y376,Z376,AA376,AB376,AC376)/1000))</f>
        <v>10</v>
      </c>
      <c r="AG376" s="96">
        <f t="shared" ref="AG376:AG381" si="83">IF(MROUND(AE376+(AE376/100*AG$4),AH$4)&lt;&gt;0,MROUND(AE376+(AE376/100*AG$4),AH$4),5000)</f>
        <v>5000</v>
      </c>
      <c r="AJ376" s="96">
        <f t="shared" ref="AJ376:AJ381" si="84">IF(J376&lt;&gt;"P",195000,19500)</f>
        <v>19500</v>
      </c>
      <c r="AL376" s="11" t="b">
        <f t="shared" si="81"/>
        <v>1</v>
      </c>
      <c r="AO376" s="96">
        <f t="shared" si="74"/>
        <v>5000</v>
      </c>
      <c r="AQ376" s="215"/>
    </row>
    <row r="377" spans="1:43" x14ac:dyDescent="0.4">
      <c r="A377" s="110">
        <f t="shared" si="71"/>
        <v>161102</v>
      </c>
      <c r="B377" s="119"/>
      <c r="C377" s="177">
        <f t="shared" si="72"/>
        <v>6</v>
      </c>
      <c r="D377" s="119"/>
      <c r="E377" s="110">
        <f t="shared" si="73"/>
        <v>161102</v>
      </c>
      <c r="F377" s="119"/>
      <c r="G377" s="110" t="s">
        <v>180</v>
      </c>
      <c r="H377" s="84"/>
      <c r="I377" s="157">
        <v>161102</v>
      </c>
      <c r="J377" s="157"/>
      <c r="K377" s="208" t="s">
        <v>272</v>
      </c>
      <c r="L377" s="220" t="s">
        <v>374</v>
      </c>
      <c r="M377" s="220"/>
      <c r="N377" s="220"/>
      <c r="O377" s="220"/>
      <c r="P377" s="220" t="s">
        <v>5</v>
      </c>
      <c r="Q377" s="220" t="s">
        <v>6</v>
      </c>
      <c r="R377" s="220" t="s">
        <v>7</v>
      </c>
      <c r="S377" s="220" t="s">
        <v>8</v>
      </c>
      <c r="T377" s="220" t="s">
        <v>9</v>
      </c>
      <c r="V377" s="74"/>
      <c r="W377" s="74"/>
      <c r="Y377" s="75"/>
      <c r="Z377" s="75"/>
      <c r="AA377" s="75"/>
      <c r="AB377" s="75"/>
      <c r="AC377" s="76"/>
      <c r="AE377" s="75">
        <f t="shared" si="82"/>
        <v>10</v>
      </c>
      <c r="AG377" s="75">
        <f t="shared" si="83"/>
        <v>5000</v>
      </c>
      <c r="AJ377" s="75">
        <f t="shared" si="84"/>
        <v>195000</v>
      </c>
      <c r="AL377" s="11" t="b">
        <f t="shared" si="81"/>
        <v>1</v>
      </c>
      <c r="AO377" s="75">
        <f t="shared" si="74"/>
        <v>5000</v>
      </c>
      <c r="AQ377" s="220"/>
    </row>
    <row r="378" spans="1:43" x14ac:dyDescent="0.4">
      <c r="A378" s="110">
        <f t="shared" si="71"/>
        <v>161103</v>
      </c>
      <c r="B378" s="119"/>
      <c r="C378" s="177">
        <f t="shared" si="72"/>
        <v>6</v>
      </c>
      <c r="D378" s="119"/>
      <c r="E378" s="110">
        <f t="shared" si="73"/>
        <v>161103</v>
      </c>
      <c r="F378" s="119"/>
      <c r="G378" s="110" t="s">
        <v>180</v>
      </c>
      <c r="H378" s="84"/>
      <c r="I378" s="157">
        <v>161103</v>
      </c>
      <c r="J378" s="157" t="s">
        <v>1</v>
      </c>
      <c r="K378" s="208" t="s">
        <v>273</v>
      </c>
      <c r="L378" s="220" t="s">
        <v>374</v>
      </c>
      <c r="M378" s="220"/>
      <c r="N378" s="220"/>
      <c r="O378" s="220"/>
      <c r="P378" s="220" t="s">
        <v>5</v>
      </c>
      <c r="Q378" s="220" t="s">
        <v>6</v>
      </c>
      <c r="R378" s="220" t="s">
        <v>7</v>
      </c>
      <c r="S378" s="220" t="s">
        <v>8</v>
      </c>
      <c r="T378" s="220" t="s">
        <v>9</v>
      </c>
      <c r="V378" s="74"/>
      <c r="W378" s="74"/>
      <c r="Y378" s="75"/>
      <c r="Z378" s="75"/>
      <c r="AA378" s="75"/>
      <c r="AB378" s="75"/>
      <c r="AC378" s="76"/>
      <c r="AE378" s="75">
        <f t="shared" si="82"/>
        <v>10</v>
      </c>
      <c r="AG378" s="75">
        <f t="shared" si="83"/>
        <v>5000</v>
      </c>
      <c r="AJ378" s="75">
        <f t="shared" si="84"/>
        <v>19500</v>
      </c>
      <c r="AL378" s="11" t="b">
        <f t="shared" si="81"/>
        <v>1</v>
      </c>
      <c r="AO378" s="75">
        <f t="shared" si="74"/>
        <v>5000</v>
      </c>
      <c r="AQ378" s="220"/>
    </row>
    <row r="379" spans="1:43" x14ac:dyDescent="0.4">
      <c r="A379" s="114">
        <f t="shared" si="71"/>
        <v>161104</v>
      </c>
      <c r="B379" s="120"/>
      <c r="C379" s="172">
        <f t="shared" si="72"/>
        <v>6</v>
      </c>
      <c r="D379" s="120"/>
      <c r="E379" s="114">
        <f t="shared" si="73"/>
        <v>161104</v>
      </c>
      <c r="F379" s="120"/>
      <c r="G379" s="114" t="s">
        <v>180</v>
      </c>
      <c r="H379" s="98"/>
      <c r="I379" s="152">
        <v>161104</v>
      </c>
      <c r="J379" s="152"/>
      <c r="K379" s="203" t="s">
        <v>484</v>
      </c>
      <c r="L379" s="215" t="s">
        <v>75</v>
      </c>
      <c r="M379" s="215"/>
      <c r="N379" s="215"/>
      <c r="O379" s="215"/>
      <c r="P379" s="215" t="s">
        <v>5</v>
      </c>
      <c r="Q379" s="215" t="s">
        <v>6</v>
      </c>
      <c r="R379" s="215" t="s">
        <v>7</v>
      </c>
      <c r="S379" s="215" t="s">
        <v>8</v>
      </c>
      <c r="T379" s="215" t="s">
        <v>9</v>
      </c>
      <c r="V379" s="97"/>
      <c r="W379" s="97"/>
      <c r="Y379" s="96"/>
      <c r="Z379" s="96"/>
      <c r="AA379" s="96"/>
      <c r="AB379" s="96"/>
      <c r="AC379" s="96"/>
      <c r="AE379" s="96">
        <f t="shared" si="82"/>
        <v>10</v>
      </c>
      <c r="AG379" s="96">
        <f t="shared" si="83"/>
        <v>5000</v>
      </c>
      <c r="AJ379" s="96">
        <f t="shared" si="84"/>
        <v>195000</v>
      </c>
      <c r="AL379" s="11" t="b">
        <f t="shared" si="81"/>
        <v>1</v>
      </c>
      <c r="AO379" s="96">
        <f t="shared" si="74"/>
        <v>5000</v>
      </c>
      <c r="AQ379" s="215"/>
    </row>
    <row r="380" spans="1:43" x14ac:dyDescent="0.4">
      <c r="A380" s="110">
        <f t="shared" si="71"/>
        <v>161105</v>
      </c>
      <c r="B380" s="119"/>
      <c r="C380" s="177">
        <f t="shared" si="72"/>
        <v>6</v>
      </c>
      <c r="D380" s="119"/>
      <c r="E380" s="110">
        <f t="shared" si="73"/>
        <v>161105</v>
      </c>
      <c r="F380" s="119"/>
      <c r="G380" s="110" t="s">
        <v>180</v>
      </c>
      <c r="H380" s="84"/>
      <c r="I380" s="157">
        <v>161105</v>
      </c>
      <c r="J380" s="157" t="s">
        <v>1</v>
      </c>
      <c r="K380" s="208" t="s">
        <v>253</v>
      </c>
      <c r="L380" s="220" t="s">
        <v>374</v>
      </c>
      <c r="M380" s="220"/>
      <c r="N380" s="220"/>
      <c r="O380" s="220"/>
      <c r="P380" s="220" t="s">
        <v>5</v>
      </c>
      <c r="Q380" s="220" t="s">
        <v>6</v>
      </c>
      <c r="R380" s="220" t="s">
        <v>7</v>
      </c>
      <c r="S380" s="220" t="s">
        <v>8</v>
      </c>
      <c r="T380" s="220" t="s">
        <v>9</v>
      </c>
      <c r="V380" s="74"/>
      <c r="W380" s="74"/>
      <c r="Y380" s="75"/>
      <c r="Z380" s="75"/>
      <c r="AA380" s="75"/>
      <c r="AB380" s="75"/>
      <c r="AC380" s="76"/>
      <c r="AE380" s="75">
        <f t="shared" si="82"/>
        <v>10</v>
      </c>
      <c r="AG380" s="75">
        <f t="shared" si="83"/>
        <v>5000</v>
      </c>
      <c r="AJ380" s="75">
        <f t="shared" si="84"/>
        <v>19500</v>
      </c>
      <c r="AL380" s="11" t="b">
        <f t="shared" si="81"/>
        <v>1</v>
      </c>
      <c r="AO380" s="75">
        <f t="shared" si="74"/>
        <v>5000</v>
      </c>
      <c r="AQ380" s="220"/>
    </row>
    <row r="381" spans="1:43" x14ac:dyDescent="0.4">
      <c r="A381" s="110">
        <f t="shared" si="71"/>
        <v>161106</v>
      </c>
      <c r="B381" s="119"/>
      <c r="C381" s="177">
        <f t="shared" si="72"/>
        <v>6</v>
      </c>
      <c r="D381" s="119"/>
      <c r="E381" s="110">
        <f t="shared" si="73"/>
        <v>161106</v>
      </c>
      <c r="F381" s="119"/>
      <c r="G381" s="110" t="s">
        <v>180</v>
      </c>
      <c r="H381" s="84"/>
      <c r="I381" s="157">
        <v>161106</v>
      </c>
      <c r="J381" s="157"/>
      <c r="K381" s="208" t="s">
        <v>191</v>
      </c>
      <c r="L381" s="220" t="s">
        <v>374</v>
      </c>
      <c r="M381" s="220"/>
      <c r="N381" s="220"/>
      <c r="O381" s="220"/>
      <c r="P381" s="220" t="s">
        <v>5</v>
      </c>
      <c r="Q381" s="220" t="s">
        <v>6</v>
      </c>
      <c r="R381" s="220" t="s">
        <v>7</v>
      </c>
      <c r="S381" s="220" t="s">
        <v>8</v>
      </c>
      <c r="T381" s="220" t="s">
        <v>9</v>
      </c>
      <c r="V381" s="74"/>
      <c r="W381" s="74"/>
      <c r="Y381" s="75"/>
      <c r="Z381" s="75"/>
      <c r="AA381" s="75"/>
      <c r="AB381" s="75"/>
      <c r="AC381" s="76"/>
      <c r="AE381" s="75">
        <f t="shared" si="82"/>
        <v>10</v>
      </c>
      <c r="AG381" s="75">
        <f t="shared" si="83"/>
        <v>5000</v>
      </c>
      <c r="AJ381" s="75">
        <f t="shared" si="84"/>
        <v>195000</v>
      </c>
      <c r="AL381" s="11" t="b">
        <f t="shared" si="81"/>
        <v>1</v>
      </c>
      <c r="AO381" s="75">
        <f t="shared" si="74"/>
        <v>5000</v>
      </c>
      <c r="AQ381" s="220"/>
    </row>
    <row r="382" spans="1:43" x14ac:dyDescent="0.4">
      <c r="A382" s="183">
        <f t="shared" si="71"/>
        <v>17</v>
      </c>
      <c r="B382" s="116"/>
      <c r="C382" s="184">
        <f t="shared" si="72"/>
        <v>2</v>
      </c>
      <c r="D382" s="116"/>
      <c r="E382" s="183">
        <f t="shared" si="73"/>
        <v>170000</v>
      </c>
      <c r="F382" s="116"/>
      <c r="G382" s="183"/>
      <c r="H382" s="185"/>
      <c r="I382" s="183">
        <v>17</v>
      </c>
      <c r="J382" s="183"/>
      <c r="K382" s="185" t="s">
        <v>285</v>
      </c>
      <c r="L382" s="222"/>
      <c r="M382" s="222"/>
      <c r="N382" s="222"/>
      <c r="O382" s="222"/>
      <c r="P382" s="222"/>
      <c r="Q382" s="222"/>
      <c r="R382" s="222"/>
      <c r="S382" s="222"/>
      <c r="T382" s="222"/>
      <c r="U382" s="195"/>
      <c r="V382" s="186"/>
      <c r="W382" s="186"/>
      <c r="X382" s="195"/>
      <c r="Y382" s="187"/>
      <c r="Z382" s="187"/>
      <c r="AA382" s="187"/>
      <c r="AB382" s="187"/>
      <c r="AC382" s="188"/>
      <c r="AD382" s="195"/>
      <c r="AE382" s="187"/>
      <c r="AF382" s="195"/>
      <c r="AG382" s="187"/>
      <c r="AH382" s="195"/>
      <c r="AI382" s="195"/>
      <c r="AJ382" s="187"/>
      <c r="AK382" s="195"/>
      <c r="AL382" s="11" t="str">
        <f t="shared" si="81"/>
        <v/>
      </c>
      <c r="AM382" s="195"/>
      <c r="AN382" s="195"/>
      <c r="AO382" s="187"/>
      <c r="AQ382" s="222"/>
    </row>
    <row r="383" spans="1:43" x14ac:dyDescent="0.4">
      <c r="A383" s="124">
        <f t="shared" si="71"/>
        <v>1701</v>
      </c>
      <c r="B383" s="117"/>
      <c r="C383" s="175">
        <f t="shared" si="72"/>
        <v>4</v>
      </c>
      <c r="D383" s="117"/>
      <c r="E383" s="124">
        <f t="shared" si="73"/>
        <v>170100</v>
      </c>
      <c r="F383" s="117"/>
      <c r="G383" s="124"/>
      <c r="H383" s="160"/>
      <c r="I383" s="198">
        <v>1701</v>
      </c>
      <c r="J383" s="198"/>
      <c r="K383" s="211" t="s">
        <v>333</v>
      </c>
      <c r="L383" s="225"/>
      <c r="M383" s="225"/>
      <c r="N383" s="225"/>
      <c r="O383" s="225"/>
      <c r="P383" s="225"/>
      <c r="Q383" s="225"/>
      <c r="R383" s="225"/>
      <c r="S383" s="225"/>
      <c r="T383" s="225"/>
      <c r="U383" s="196"/>
      <c r="V383" s="128"/>
      <c r="W383" s="128"/>
      <c r="X383" s="196"/>
      <c r="Y383" s="135"/>
      <c r="Z383" s="135"/>
      <c r="AA383" s="135"/>
      <c r="AB383" s="135"/>
      <c r="AC383" s="141"/>
      <c r="AD383" s="196"/>
      <c r="AE383" s="135"/>
      <c r="AF383" s="196"/>
      <c r="AG383" s="135"/>
      <c r="AH383" s="196"/>
      <c r="AI383" s="196"/>
      <c r="AJ383" s="135"/>
      <c r="AK383" s="196"/>
      <c r="AL383" s="11" t="str">
        <f t="shared" si="81"/>
        <v/>
      </c>
      <c r="AM383" s="196"/>
      <c r="AN383" s="196"/>
      <c r="AO383" s="135"/>
      <c r="AQ383" s="225"/>
    </row>
    <row r="384" spans="1:43" x14ac:dyDescent="0.4">
      <c r="A384" s="110">
        <f t="shared" si="71"/>
        <v>170101</v>
      </c>
      <c r="B384" s="119"/>
      <c r="C384" s="177">
        <f t="shared" si="72"/>
        <v>6</v>
      </c>
      <c r="D384" s="119"/>
      <c r="E384" s="110">
        <f t="shared" si="73"/>
        <v>170101</v>
      </c>
      <c r="F384" s="119"/>
      <c r="G384" s="110" t="s">
        <v>180</v>
      </c>
      <c r="H384" s="84"/>
      <c r="I384" s="157">
        <v>170101</v>
      </c>
      <c r="J384" s="157"/>
      <c r="K384" s="208" t="s">
        <v>192</v>
      </c>
      <c r="L384" s="220" t="s">
        <v>75</v>
      </c>
      <c r="M384" s="220"/>
      <c r="N384" s="220"/>
      <c r="O384" s="220"/>
      <c r="P384" s="220" t="s">
        <v>5</v>
      </c>
      <c r="Q384" s="220" t="s">
        <v>6</v>
      </c>
      <c r="R384" s="220" t="s">
        <v>7</v>
      </c>
      <c r="S384" s="220" t="s">
        <v>8</v>
      </c>
      <c r="T384" s="220" t="s">
        <v>9</v>
      </c>
      <c r="V384" s="74"/>
      <c r="W384" s="74"/>
      <c r="Y384" s="75"/>
      <c r="Z384" s="75"/>
      <c r="AA384" s="75"/>
      <c r="AB384" s="75"/>
      <c r="AC384" s="76"/>
      <c r="AE384" s="75">
        <f>IF((MAXA(Y384,Z384,AA384,AB384,AC384))/1000&lt;10,10,(MAXA(Y384,Z384,AA384,AB384,AC384)/1000))</f>
        <v>10</v>
      </c>
      <c r="AG384" s="75">
        <f>IF(MROUND(AE384+(AE384/100*AG$4),AH$4)&lt;&gt;0,MROUND(AE384+(AE384/100*AG$4),AH$4),5000)</f>
        <v>5000</v>
      </c>
      <c r="AJ384" s="75">
        <f>IF(J384&lt;&gt;"P",195000,19500)</f>
        <v>195000</v>
      </c>
      <c r="AL384" s="11" t="b">
        <f t="shared" si="81"/>
        <v>1</v>
      </c>
      <c r="AO384" s="75">
        <f t="shared" si="74"/>
        <v>5000</v>
      </c>
      <c r="AQ384" s="220"/>
    </row>
    <row r="385" spans="1:43" x14ac:dyDescent="0.4">
      <c r="A385" s="114">
        <f t="shared" si="71"/>
        <v>170102</v>
      </c>
      <c r="B385" s="120"/>
      <c r="C385" s="172">
        <f t="shared" si="72"/>
        <v>6</v>
      </c>
      <c r="D385" s="120"/>
      <c r="E385" s="114">
        <f t="shared" si="73"/>
        <v>170102</v>
      </c>
      <c r="F385" s="120"/>
      <c r="G385" s="114" t="s">
        <v>180</v>
      </c>
      <c r="H385" s="98"/>
      <c r="I385" s="152">
        <v>170102</v>
      </c>
      <c r="J385" s="152"/>
      <c r="K385" s="203" t="s">
        <v>485</v>
      </c>
      <c r="L385" s="215" t="s">
        <v>75</v>
      </c>
      <c r="M385" s="215"/>
      <c r="N385" s="215"/>
      <c r="O385" s="215"/>
      <c r="P385" s="215" t="s">
        <v>5</v>
      </c>
      <c r="Q385" s="215" t="s">
        <v>6</v>
      </c>
      <c r="R385" s="215" t="s">
        <v>7</v>
      </c>
      <c r="S385" s="215" t="s">
        <v>8</v>
      </c>
      <c r="T385" s="215" t="s">
        <v>9</v>
      </c>
      <c r="V385" s="97"/>
      <c r="W385" s="97"/>
      <c r="Y385" s="96"/>
      <c r="Z385" s="96"/>
      <c r="AA385" s="96"/>
      <c r="AB385" s="96"/>
      <c r="AC385" s="96"/>
      <c r="AE385" s="96">
        <f>IF((MAXA(Y385,Z385,AA385,AB385,AC385))/1000&lt;10,10,(MAXA(Y385,Z385,AA385,AB385,AC385)/1000))</f>
        <v>10</v>
      </c>
      <c r="AG385" s="96">
        <f>IF(MROUND(AE385+(AE385/100*AG$4),AH$4)&lt;&gt;0,MROUND(AE385+(AE385/100*AG$4),AH$4),5000)</f>
        <v>5000</v>
      </c>
      <c r="AJ385" s="96">
        <f>IF(J385&lt;&gt;"P",195000,19500)</f>
        <v>195000</v>
      </c>
      <c r="AL385" s="11" t="b">
        <f t="shared" si="81"/>
        <v>1</v>
      </c>
      <c r="AO385" s="96">
        <f t="shared" si="74"/>
        <v>5000</v>
      </c>
      <c r="AQ385" s="215"/>
    </row>
    <row r="386" spans="1:43" x14ac:dyDescent="0.4">
      <c r="A386" s="110">
        <f t="shared" si="71"/>
        <v>170103</v>
      </c>
      <c r="B386" s="119"/>
      <c r="C386" s="177">
        <f t="shared" si="72"/>
        <v>6</v>
      </c>
      <c r="D386" s="119"/>
      <c r="E386" s="110">
        <f t="shared" si="73"/>
        <v>170103</v>
      </c>
      <c r="F386" s="119"/>
      <c r="G386" s="110" t="s">
        <v>180</v>
      </c>
      <c r="H386" s="84"/>
      <c r="I386" s="157">
        <v>170103</v>
      </c>
      <c r="J386" s="157"/>
      <c r="K386" s="208" t="s">
        <v>193</v>
      </c>
      <c r="L386" s="220" t="s">
        <v>75</v>
      </c>
      <c r="M386" s="220"/>
      <c r="N386" s="220"/>
      <c r="O386" s="220"/>
      <c r="P386" s="220" t="s">
        <v>5</v>
      </c>
      <c r="Q386" s="220" t="s">
        <v>6</v>
      </c>
      <c r="R386" s="220" t="s">
        <v>7</v>
      </c>
      <c r="S386" s="220" t="s">
        <v>8</v>
      </c>
      <c r="T386" s="220" t="s">
        <v>9</v>
      </c>
      <c r="V386" s="74"/>
      <c r="W386" s="74"/>
      <c r="Y386" s="75"/>
      <c r="Z386" s="75"/>
      <c r="AA386" s="75"/>
      <c r="AB386" s="75"/>
      <c r="AC386" s="76"/>
      <c r="AE386" s="75">
        <f>IF((MAXA(Y386,Z386,AA386,AB386,AC386))/1000&lt;10,10,(MAXA(Y386,Z386,AA386,AB386,AC386)/1000))</f>
        <v>10</v>
      </c>
      <c r="AG386" s="75">
        <f>IF(MROUND(AE386+(AE386/100*AG$4),AH$4)&lt;&gt;0,MROUND(AE386+(AE386/100*AG$4),AH$4),5000)</f>
        <v>5000</v>
      </c>
      <c r="AJ386" s="75">
        <f>IF(J386&lt;&gt;"P",195000,19500)</f>
        <v>195000</v>
      </c>
      <c r="AL386" s="11" t="b">
        <f t="shared" si="81"/>
        <v>1</v>
      </c>
      <c r="AO386" s="75">
        <f t="shared" si="74"/>
        <v>5000</v>
      </c>
      <c r="AQ386" s="220"/>
    </row>
    <row r="387" spans="1:43" x14ac:dyDescent="0.4">
      <c r="A387" s="110">
        <f t="shared" si="71"/>
        <v>170106</v>
      </c>
      <c r="B387" s="119"/>
      <c r="C387" s="177">
        <f t="shared" si="72"/>
        <v>6</v>
      </c>
      <c r="D387" s="119"/>
      <c r="E387" s="110">
        <f t="shared" si="73"/>
        <v>170106</v>
      </c>
      <c r="F387" s="119"/>
      <c r="G387" s="110" t="s">
        <v>180</v>
      </c>
      <c r="H387" s="84"/>
      <c r="I387" s="157">
        <v>170106</v>
      </c>
      <c r="J387" s="157" t="s">
        <v>1</v>
      </c>
      <c r="K387" s="208" t="s">
        <v>254</v>
      </c>
      <c r="L387" s="220" t="s">
        <v>75</v>
      </c>
      <c r="M387" s="220"/>
      <c r="N387" s="220"/>
      <c r="O387" s="220"/>
      <c r="P387" s="220" t="s">
        <v>5</v>
      </c>
      <c r="Q387" s="220" t="s">
        <v>6</v>
      </c>
      <c r="R387" s="220" t="s">
        <v>7</v>
      </c>
      <c r="S387" s="220" t="s">
        <v>8</v>
      </c>
      <c r="T387" s="220" t="s">
        <v>9</v>
      </c>
      <c r="V387" s="74"/>
      <c r="W387" s="74"/>
      <c r="Y387" s="75"/>
      <c r="Z387" s="75"/>
      <c r="AA387" s="75"/>
      <c r="AB387" s="75"/>
      <c r="AC387" s="76"/>
      <c r="AE387" s="75">
        <f>IF((MAXA(Y387,Z387,AA387,AB387,AC387))/1000&lt;10,10,(MAXA(Y387,Z387,AA387,AB387,AC387)/1000))</f>
        <v>10</v>
      </c>
      <c r="AG387" s="75">
        <f>IF(MROUND(AE387+(AE387/100*AG$4),AH$4)&lt;&gt;0,MROUND(AE387+(AE387/100*AG$4),AH$4),5000)</f>
        <v>5000</v>
      </c>
      <c r="AJ387" s="75">
        <f>IF(J387&lt;&gt;"P",195000,19500)</f>
        <v>19500</v>
      </c>
      <c r="AL387" s="11" t="b">
        <f t="shared" si="81"/>
        <v>1</v>
      </c>
      <c r="AO387" s="75">
        <f t="shared" si="74"/>
        <v>5000</v>
      </c>
      <c r="AQ387" s="220"/>
    </row>
    <row r="388" spans="1:43" x14ac:dyDescent="0.4">
      <c r="A388" s="110">
        <f t="shared" si="71"/>
        <v>170107</v>
      </c>
      <c r="B388" s="119"/>
      <c r="C388" s="177">
        <f t="shared" si="72"/>
        <v>6</v>
      </c>
      <c r="D388" s="119"/>
      <c r="E388" s="110">
        <f t="shared" si="73"/>
        <v>170107</v>
      </c>
      <c r="F388" s="119"/>
      <c r="G388" s="110" t="s">
        <v>180</v>
      </c>
      <c r="H388" s="84"/>
      <c r="I388" s="157">
        <v>170107</v>
      </c>
      <c r="J388" s="157"/>
      <c r="K388" s="208" t="s">
        <v>194</v>
      </c>
      <c r="L388" s="220" t="s">
        <v>75</v>
      </c>
      <c r="M388" s="220"/>
      <c r="N388" s="220"/>
      <c r="O388" s="220"/>
      <c r="P388" s="220" t="s">
        <v>5</v>
      </c>
      <c r="Q388" s="220" t="s">
        <v>6</v>
      </c>
      <c r="R388" s="220" t="s">
        <v>7</v>
      </c>
      <c r="S388" s="220" t="s">
        <v>8</v>
      </c>
      <c r="T388" s="220" t="s">
        <v>9</v>
      </c>
      <c r="V388" s="74"/>
      <c r="W388" s="74"/>
      <c r="Y388" s="75"/>
      <c r="Z388" s="75"/>
      <c r="AA388" s="75"/>
      <c r="AB388" s="75"/>
      <c r="AC388" s="76"/>
      <c r="AE388" s="75">
        <f>IF((MAXA(Y388,Z388,AA388,AB388,AC388))/1000&lt;10,10,(MAXA(Y388,Z388,AA388,AB388,AC388)/1000))</f>
        <v>10</v>
      </c>
      <c r="AG388" s="75">
        <f>IF(MROUND(AE388+(AE388/100*AG$4),AH$4)&lt;&gt;0,MROUND(AE388+(AE388/100*AG$4),AH$4),5000)</f>
        <v>5000</v>
      </c>
      <c r="AJ388" s="75">
        <f>IF(J388&lt;&gt;"P",195000,19500)</f>
        <v>195000</v>
      </c>
      <c r="AL388" s="11" t="b">
        <f t="shared" ref="AL388:AL405" si="85">IF(AND(AG388&lt;&gt;"",AJ388&lt;&gt;""),AG388&lt;AJ388,"")</f>
        <v>1</v>
      </c>
      <c r="AO388" s="75">
        <f t="shared" si="74"/>
        <v>5000</v>
      </c>
      <c r="AQ388" s="220"/>
    </row>
    <row r="389" spans="1:43" x14ac:dyDescent="0.4">
      <c r="A389" s="124">
        <f t="shared" si="71"/>
        <v>1702</v>
      </c>
      <c r="B389" s="117"/>
      <c r="C389" s="175">
        <f t="shared" si="72"/>
        <v>4</v>
      </c>
      <c r="D389" s="117"/>
      <c r="E389" s="124">
        <f t="shared" si="73"/>
        <v>170200</v>
      </c>
      <c r="F389" s="117"/>
      <c r="G389" s="124"/>
      <c r="H389" s="160"/>
      <c r="I389" s="198">
        <v>1702</v>
      </c>
      <c r="J389" s="198"/>
      <c r="K389" s="211" t="s">
        <v>334</v>
      </c>
      <c r="L389" s="225"/>
      <c r="M389" s="225"/>
      <c r="N389" s="225"/>
      <c r="O389" s="225"/>
      <c r="P389" s="225"/>
      <c r="Q389" s="225"/>
      <c r="R389" s="225"/>
      <c r="S389" s="225"/>
      <c r="T389" s="225"/>
      <c r="U389" s="196"/>
      <c r="V389" s="128"/>
      <c r="W389" s="128"/>
      <c r="X389" s="196"/>
      <c r="Y389" s="135"/>
      <c r="Z389" s="135"/>
      <c r="AA389" s="135"/>
      <c r="AB389" s="135"/>
      <c r="AC389" s="141"/>
      <c r="AD389" s="196"/>
      <c r="AE389" s="135"/>
      <c r="AF389" s="196"/>
      <c r="AG389" s="135"/>
      <c r="AH389" s="196"/>
      <c r="AI389" s="196"/>
      <c r="AJ389" s="135"/>
      <c r="AK389" s="196"/>
      <c r="AL389" s="11" t="str">
        <f t="shared" si="85"/>
        <v/>
      </c>
      <c r="AM389" s="196"/>
      <c r="AN389" s="196"/>
      <c r="AO389" s="135"/>
      <c r="AQ389" s="225"/>
    </row>
    <row r="390" spans="1:43" x14ac:dyDescent="0.4">
      <c r="A390" s="109">
        <f t="shared" si="71"/>
        <v>170201</v>
      </c>
      <c r="B390" s="118"/>
      <c r="C390" s="173">
        <f t="shared" si="72"/>
        <v>6</v>
      </c>
      <c r="D390" s="118"/>
      <c r="E390" s="109">
        <f t="shared" si="73"/>
        <v>170201</v>
      </c>
      <c r="F390" s="118"/>
      <c r="G390" s="109"/>
      <c r="H390" s="69"/>
      <c r="I390" s="154">
        <v>170201</v>
      </c>
      <c r="J390" s="154"/>
      <c r="K390" s="204" t="s">
        <v>101</v>
      </c>
      <c r="L390" s="216" t="s">
        <v>75</v>
      </c>
      <c r="M390" s="216"/>
      <c r="N390" s="216"/>
      <c r="O390" s="216"/>
      <c r="P390" s="216" t="s">
        <v>5</v>
      </c>
      <c r="Q390" s="216" t="s">
        <v>6</v>
      </c>
      <c r="R390" s="216" t="s">
        <v>7</v>
      </c>
      <c r="S390" s="216" t="s">
        <v>8</v>
      </c>
      <c r="T390" s="216" t="s">
        <v>9</v>
      </c>
      <c r="V390" s="68"/>
      <c r="W390" s="68"/>
      <c r="Y390" s="70">
        <v>5400</v>
      </c>
      <c r="Z390" s="70">
        <v>24560</v>
      </c>
      <c r="AA390" s="70">
        <v>2640</v>
      </c>
      <c r="AB390" s="70">
        <v>5180</v>
      </c>
      <c r="AC390" s="71"/>
      <c r="AE390" s="70">
        <f>IF((MAXA(Y390,Z390,AA390,AB390,AC390))/1000&lt;10,10,(MAXA(Y390,Z390,AA390,AB390,AC390)/1000))</f>
        <v>24.56</v>
      </c>
      <c r="AG390" s="70">
        <f>IF(MROUND(AE390+(AE390/100*AG$4),AH$4)&lt;&gt;0,MROUND(AE390+(AE390/100*AG$4),AH$4),5000)</f>
        <v>5000</v>
      </c>
      <c r="AJ390" s="70">
        <f>IF(J390&lt;&gt;"P",195000,19500)</f>
        <v>195000</v>
      </c>
      <c r="AL390" s="11" t="b">
        <f t="shared" si="85"/>
        <v>1</v>
      </c>
      <c r="AO390" s="70">
        <f t="shared" si="74"/>
        <v>5000</v>
      </c>
      <c r="AQ390" s="216"/>
    </row>
    <row r="391" spans="1:43" x14ac:dyDescent="0.4">
      <c r="A391" s="109">
        <f t="shared" ref="A391:A454" si="86">I391</f>
        <v>170202</v>
      </c>
      <c r="B391" s="118"/>
      <c r="C391" s="173">
        <f t="shared" ref="C391:C454" si="87">LEN(A391)</f>
        <v>6</v>
      </c>
      <c r="D391" s="118"/>
      <c r="E391" s="109">
        <f t="shared" ref="E391:E454" si="88">IF(C391=1,A391*10000,IF(C391=2,A391*10000,IF(C391=3,A391*100,IF(C391=4,A391*100,IF(C391&gt;=5,A391)))))</f>
        <v>170202</v>
      </c>
      <c r="F391" s="118"/>
      <c r="G391" s="109"/>
      <c r="H391" s="69"/>
      <c r="I391" s="154">
        <v>170202</v>
      </c>
      <c r="J391" s="154"/>
      <c r="K391" s="204" t="s">
        <v>90</v>
      </c>
      <c r="L391" s="216" t="s">
        <v>75</v>
      </c>
      <c r="M391" s="216"/>
      <c r="N391" s="216"/>
      <c r="O391" s="216"/>
      <c r="P391" s="216" t="s">
        <v>5</v>
      </c>
      <c r="Q391" s="216" t="s">
        <v>6</v>
      </c>
      <c r="R391" s="216" t="s">
        <v>7</v>
      </c>
      <c r="S391" s="216" t="s">
        <v>8</v>
      </c>
      <c r="T391" s="216" t="s">
        <v>9</v>
      </c>
      <c r="V391" s="68"/>
      <c r="W391" s="68"/>
      <c r="Y391" s="70">
        <v>10822</v>
      </c>
      <c r="Z391" s="70">
        <v>9730</v>
      </c>
      <c r="AA391" s="70">
        <v>2646</v>
      </c>
      <c r="AB391" s="70">
        <v>2200</v>
      </c>
      <c r="AC391" s="71"/>
      <c r="AE391" s="70">
        <f>IF((MAXA(Y391,Z391,AA391,AB391,AC391))/1000&lt;10,10,(MAXA(Y391,Z391,AA391,AB391,AC391)/1000))</f>
        <v>10.821999999999999</v>
      </c>
      <c r="AG391" s="70">
        <f>IF(MROUND(AE391+(AE391/100*AG$4),AH$4)&lt;&gt;0,MROUND(AE391+(AE391/100*AG$4),AH$4),5000)</f>
        <v>5000</v>
      </c>
      <c r="AJ391" s="70">
        <f>IF(J391&lt;&gt;"P",195000,19500)</f>
        <v>195000</v>
      </c>
      <c r="AL391" s="11" t="b">
        <f t="shared" si="85"/>
        <v>1</v>
      </c>
      <c r="AO391" s="70">
        <f t="shared" si="74"/>
        <v>5000</v>
      </c>
      <c r="AQ391" s="216"/>
    </row>
    <row r="392" spans="1:43" x14ac:dyDescent="0.4">
      <c r="A392" s="109">
        <f t="shared" si="86"/>
        <v>170203</v>
      </c>
      <c r="B392" s="118"/>
      <c r="C392" s="173">
        <f t="shared" si="87"/>
        <v>6</v>
      </c>
      <c r="D392" s="118"/>
      <c r="E392" s="109">
        <f t="shared" si="88"/>
        <v>170203</v>
      </c>
      <c r="F392" s="118"/>
      <c r="G392" s="109"/>
      <c r="H392" s="69"/>
      <c r="I392" s="154">
        <v>170203</v>
      </c>
      <c r="J392" s="154"/>
      <c r="K392" s="204" t="s">
        <v>89</v>
      </c>
      <c r="L392" s="216" t="s">
        <v>75</v>
      </c>
      <c r="M392" s="216"/>
      <c r="N392" s="216" t="s">
        <v>3</v>
      </c>
      <c r="O392" s="216"/>
      <c r="P392" s="216" t="s">
        <v>5</v>
      </c>
      <c r="Q392" s="216" t="s">
        <v>6</v>
      </c>
      <c r="R392" s="216" t="s">
        <v>7</v>
      </c>
      <c r="S392" s="216" t="s">
        <v>8</v>
      </c>
      <c r="T392" s="216" t="s">
        <v>9</v>
      </c>
      <c r="V392" s="68"/>
      <c r="W392" s="68"/>
      <c r="Y392" s="70">
        <v>17280</v>
      </c>
      <c r="Z392" s="70">
        <v>648730</v>
      </c>
      <c r="AA392" s="70">
        <v>3280</v>
      </c>
      <c r="AB392" s="70">
        <v>4420</v>
      </c>
      <c r="AC392" s="71"/>
      <c r="AE392" s="70">
        <f>IF((MAXA(Y392,Z392,AA392,AB392,AC392))/1000&lt;10,10,(MAXA(Y392,Z392,AA392,AB392,AC392)/1000))</f>
        <v>648.73</v>
      </c>
      <c r="AG392" s="70">
        <f>IF(MROUND(AE392+(AE392/100*AG$4),AH$4)&lt;&gt;0,MROUND(AE392+(AE392/100*AG$4),AH$4),5000)</f>
        <v>115000</v>
      </c>
      <c r="AJ392" s="70">
        <f>IF(J392&lt;&gt;"P",195000,19500)</f>
        <v>195000</v>
      </c>
      <c r="AL392" s="11" t="b">
        <f t="shared" si="85"/>
        <v>1</v>
      </c>
      <c r="AO392" s="70">
        <f t="shared" ref="AO392:AO455" si="89">AG392</f>
        <v>115000</v>
      </c>
      <c r="AQ392" s="216"/>
    </row>
    <row r="393" spans="1:43" x14ac:dyDescent="0.4">
      <c r="A393" s="110">
        <f t="shared" si="86"/>
        <v>170204</v>
      </c>
      <c r="B393" s="119"/>
      <c r="C393" s="177">
        <f t="shared" si="87"/>
        <v>6</v>
      </c>
      <c r="D393" s="119"/>
      <c r="E393" s="110">
        <f t="shared" si="88"/>
        <v>170204</v>
      </c>
      <c r="F393" s="119"/>
      <c r="G393" s="110" t="s">
        <v>180</v>
      </c>
      <c r="H393" s="84"/>
      <c r="I393" s="157">
        <v>170204</v>
      </c>
      <c r="J393" s="157" t="s">
        <v>1</v>
      </c>
      <c r="K393" s="208" t="s">
        <v>255</v>
      </c>
      <c r="L393" s="220" t="s">
        <v>75</v>
      </c>
      <c r="M393" s="220"/>
      <c r="N393" s="220"/>
      <c r="O393" s="220"/>
      <c r="P393" s="220" t="s">
        <v>5</v>
      </c>
      <c r="Q393" s="220" t="s">
        <v>6</v>
      </c>
      <c r="R393" s="220" t="s">
        <v>7</v>
      </c>
      <c r="S393" s="220" t="s">
        <v>8</v>
      </c>
      <c r="T393" s="220" t="s">
        <v>9</v>
      </c>
      <c r="V393" s="74"/>
      <c r="W393" s="74"/>
      <c r="Y393" s="75"/>
      <c r="Z393" s="75"/>
      <c r="AA393" s="75"/>
      <c r="AB393" s="75"/>
      <c r="AC393" s="76"/>
      <c r="AE393" s="75">
        <f>IF((MAXA(Y393,Z393,AA393,AB393,AC393))/1000&lt;10,10,(MAXA(Y393,Z393,AA393,AB393,AC393)/1000))</f>
        <v>10</v>
      </c>
      <c r="AG393" s="75">
        <f>IF(MROUND(AE393+(AE393/100*AG$4),AH$4)&lt;&gt;0,MROUND(AE393+(AE393/100*AG$4),AH$4),5000)</f>
        <v>5000</v>
      </c>
      <c r="AJ393" s="75">
        <f>IF(J393&lt;&gt;"P",195000,19500)</f>
        <v>19500</v>
      </c>
      <c r="AL393" s="11" t="b">
        <f t="shared" si="85"/>
        <v>1</v>
      </c>
      <c r="AO393" s="75">
        <f t="shared" si="89"/>
        <v>5000</v>
      </c>
      <c r="AQ393" s="220"/>
    </row>
    <row r="394" spans="1:43" x14ac:dyDescent="0.4">
      <c r="A394" s="124">
        <f t="shared" si="86"/>
        <v>1703</v>
      </c>
      <c r="B394" s="117"/>
      <c r="C394" s="175">
        <f t="shared" si="87"/>
        <v>4</v>
      </c>
      <c r="D394" s="117"/>
      <c r="E394" s="124">
        <f t="shared" si="88"/>
        <v>170300</v>
      </c>
      <c r="F394" s="117"/>
      <c r="G394" s="124"/>
      <c r="H394" s="160"/>
      <c r="I394" s="198">
        <v>1703</v>
      </c>
      <c r="J394" s="198"/>
      <c r="K394" s="211" t="s">
        <v>335</v>
      </c>
      <c r="L394" s="225"/>
      <c r="M394" s="225"/>
      <c r="N394" s="225"/>
      <c r="O394" s="225"/>
      <c r="P394" s="225"/>
      <c r="Q394" s="225"/>
      <c r="R394" s="225"/>
      <c r="S394" s="225"/>
      <c r="T394" s="225"/>
      <c r="U394" s="196"/>
      <c r="V394" s="128"/>
      <c r="W394" s="128"/>
      <c r="X394" s="196"/>
      <c r="Y394" s="135"/>
      <c r="Z394" s="135"/>
      <c r="AA394" s="135"/>
      <c r="AB394" s="135"/>
      <c r="AC394" s="141"/>
      <c r="AD394" s="196"/>
      <c r="AE394" s="135"/>
      <c r="AF394" s="196"/>
      <c r="AG394" s="135"/>
      <c r="AH394" s="196"/>
      <c r="AI394" s="196"/>
      <c r="AJ394" s="135"/>
      <c r="AK394" s="196"/>
      <c r="AL394" s="11" t="str">
        <f t="shared" si="85"/>
        <v/>
      </c>
      <c r="AM394" s="196"/>
      <c r="AN394" s="196"/>
      <c r="AO394" s="135"/>
      <c r="AQ394" s="225"/>
    </row>
    <row r="395" spans="1:43" x14ac:dyDescent="0.4">
      <c r="A395" s="110">
        <f t="shared" si="86"/>
        <v>170301</v>
      </c>
      <c r="B395" s="119"/>
      <c r="C395" s="177">
        <f t="shared" si="87"/>
        <v>6</v>
      </c>
      <c r="D395" s="119"/>
      <c r="E395" s="110">
        <f t="shared" si="88"/>
        <v>170301</v>
      </c>
      <c r="F395" s="119"/>
      <c r="G395" s="110" t="s">
        <v>180</v>
      </c>
      <c r="H395" s="84"/>
      <c r="I395" s="157">
        <v>170301</v>
      </c>
      <c r="J395" s="157" t="s">
        <v>1</v>
      </c>
      <c r="K395" s="208" t="s">
        <v>256</v>
      </c>
      <c r="L395" s="220" t="s">
        <v>366</v>
      </c>
      <c r="M395" s="220"/>
      <c r="N395" s="220"/>
      <c r="O395" s="220"/>
      <c r="P395" s="220" t="s">
        <v>5</v>
      </c>
      <c r="Q395" s="220" t="s">
        <v>6</v>
      </c>
      <c r="R395" s="220" t="s">
        <v>7</v>
      </c>
      <c r="S395" s="220" t="s">
        <v>8</v>
      </c>
      <c r="T395" s="220" t="s">
        <v>9</v>
      </c>
      <c r="V395" s="74"/>
      <c r="W395" s="74"/>
      <c r="Y395" s="75"/>
      <c r="Z395" s="75"/>
      <c r="AA395" s="75"/>
      <c r="AB395" s="75"/>
      <c r="AC395" s="76"/>
      <c r="AE395" s="75">
        <f>IF((MAXA(Y395,Z395,AA395,AB395,AC395))/1000&lt;10,10,(MAXA(Y395,Z395,AA395,AB395,AC395)/1000))</f>
        <v>10</v>
      </c>
      <c r="AG395" s="75">
        <f>IF(MROUND(AE395+(AE395/100*AG$4),AH$4)&lt;&gt;0,MROUND(AE395+(AE395/100*AG$4),AH$4),5000)</f>
        <v>5000</v>
      </c>
      <c r="AJ395" s="75">
        <f>IF(J395&lt;&gt;"P",195000,19500)</f>
        <v>19500</v>
      </c>
      <c r="AL395" s="11" t="b">
        <f t="shared" si="85"/>
        <v>1</v>
      </c>
      <c r="AO395" s="75">
        <f t="shared" si="89"/>
        <v>5000</v>
      </c>
      <c r="AQ395" s="220"/>
    </row>
    <row r="396" spans="1:43" x14ac:dyDescent="0.4">
      <c r="A396" s="110">
        <f t="shared" si="86"/>
        <v>170302</v>
      </c>
      <c r="B396" s="119"/>
      <c r="C396" s="177">
        <f t="shared" si="87"/>
        <v>6</v>
      </c>
      <c r="D396" s="119"/>
      <c r="E396" s="110">
        <f t="shared" si="88"/>
        <v>170302</v>
      </c>
      <c r="F396" s="119"/>
      <c r="G396" s="110" t="s">
        <v>180</v>
      </c>
      <c r="H396" s="84"/>
      <c r="I396" s="157">
        <v>170302</v>
      </c>
      <c r="J396" s="157"/>
      <c r="K396" s="208" t="s">
        <v>195</v>
      </c>
      <c r="L396" s="220" t="s">
        <v>366</v>
      </c>
      <c r="M396" s="220"/>
      <c r="N396" s="220"/>
      <c r="O396" s="220"/>
      <c r="P396" s="220" t="s">
        <v>5</v>
      </c>
      <c r="Q396" s="220" t="s">
        <v>6</v>
      </c>
      <c r="R396" s="220" t="s">
        <v>7</v>
      </c>
      <c r="S396" s="220" t="s">
        <v>8</v>
      </c>
      <c r="T396" s="220" t="s">
        <v>9</v>
      </c>
      <c r="V396" s="74"/>
      <c r="W396" s="74"/>
      <c r="Y396" s="75"/>
      <c r="Z396" s="75"/>
      <c r="AA396" s="75"/>
      <c r="AB396" s="75"/>
      <c r="AC396" s="76"/>
      <c r="AE396" s="75">
        <f>IF((MAXA(Y396,Z396,AA396,AB396,AC396))/1000&lt;10,10,(MAXA(Y396,Z396,AA396,AB396,AC396)/1000))</f>
        <v>10</v>
      </c>
      <c r="AG396" s="75">
        <f>IF(MROUND(AE396+(AE396/100*AG$4),AH$4)&lt;&gt;0,MROUND(AE396+(AE396/100*AG$4),AH$4),5000)</f>
        <v>5000</v>
      </c>
      <c r="AJ396" s="75">
        <f>IF(J396&lt;&gt;"P",195000,19500)</f>
        <v>195000</v>
      </c>
      <c r="AL396" s="11" t="b">
        <f t="shared" si="85"/>
        <v>1</v>
      </c>
      <c r="AO396" s="75">
        <f t="shared" si="89"/>
        <v>5000</v>
      </c>
      <c r="AQ396" s="220"/>
    </row>
    <row r="397" spans="1:43" x14ac:dyDescent="0.4">
      <c r="A397" s="110">
        <f t="shared" si="86"/>
        <v>170303</v>
      </c>
      <c r="B397" s="119"/>
      <c r="C397" s="177">
        <f t="shared" si="87"/>
        <v>6</v>
      </c>
      <c r="D397" s="119"/>
      <c r="E397" s="110">
        <f t="shared" si="88"/>
        <v>170303</v>
      </c>
      <c r="F397" s="119"/>
      <c r="G397" s="110" t="s">
        <v>180</v>
      </c>
      <c r="H397" s="84"/>
      <c r="I397" s="157">
        <v>170303</v>
      </c>
      <c r="J397" s="157" t="s">
        <v>1</v>
      </c>
      <c r="K397" s="208" t="s">
        <v>257</v>
      </c>
      <c r="L397" s="220" t="s">
        <v>366</v>
      </c>
      <c r="M397" s="220"/>
      <c r="N397" s="220"/>
      <c r="O397" s="220"/>
      <c r="P397" s="220" t="s">
        <v>5</v>
      </c>
      <c r="Q397" s="220" t="s">
        <v>6</v>
      </c>
      <c r="R397" s="220" t="s">
        <v>7</v>
      </c>
      <c r="S397" s="220" t="s">
        <v>8</v>
      </c>
      <c r="T397" s="220" t="s">
        <v>9</v>
      </c>
      <c r="V397" s="74"/>
      <c r="W397" s="74"/>
      <c r="Y397" s="75"/>
      <c r="Z397" s="75"/>
      <c r="AA397" s="75"/>
      <c r="AB397" s="75"/>
      <c r="AC397" s="76"/>
      <c r="AE397" s="75">
        <f>IF((MAXA(Y397,Z397,AA397,AB397,AC397))/1000&lt;10,10,(MAXA(Y397,Z397,AA397,AB397,AC397)/1000))</f>
        <v>10</v>
      </c>
      <c r="AG397" s="75">
        <f>IF(MROUND(AE397+(AE397/100*AG$4),AH$4)&lt;&gt;0,MROUND(AE397+(AE397/100*AG$4),AH$4),5000)</f>
        <v>5000</v>
      </c>
      <c r="AJ397" s="75">
        <f>IF(J397&lt;&gt;"P",195000,19500)</f>
        <v>19500</v>
      </c>
      <c r="AL397" s="11" t="b">
        <f t="shared" si="85"/>
        <v>1</v>
      </c>
      <c r="AO397" s="75">
        <f t="shared" si="89"/>
        <v>5000</v>
      </c>
      <c r="AQ397" s="220"/>
    </row>
    <row r="398" spans="1:43" x14ac:dyDescent="0.4">
      <c r="A398" s="124">
        <f t="shared" si="86"/>
        <v>1704</v>
      </c>
      <c r="B398" s="117"/>
      <c r="C398" s="175">
        <f t="shared" si="87"/>
        <v>4</v>
      </c>
      <c r="D398" s="117"/>
      <c r="E398" s="124">
        <f t="shared" si="88"/>
        <v>170400</v>
      </c>
      <c r="F398" s="117"/>
      <c r="G398" s="124"/>
      <c r="H398" s="160"/>
      <c r="I398" s="198">
        <v>1704</v>
      </c>
      <c r="J398" s="198"/>
      <c r="K398" s="211" t="s">
        <v>336</v>
      </c>
      <c r="L398" s="225"/>
      <c r="M398" s="225"/>
      <c r="N398" s="225"/>
      <c r="O398" s="225"/>
      <c r="P398" s="225"/>
      <c r="Q398" s="225"/>
      <c r="R398" s="225"/>
      <c r="S398" s="225"/>
      <c r="T398" s="225"/>
      <c r="U398" s="196"/>
      <c r="V398" s="128"/>
      <c r="W398" s="128"/>
      <c r="X398" s="196"/>
      <c r="Y398" s="135"/>
      <c r="Z398" s="135"/>
      <c r="AA398" s="135"/>
      <c r="AB398" s="135"/>
      <c r="AC398" s="141"/>
      <c r="AD398" s="196"/>
      <c r="AE398" s="135"/>
      <c r="AF398" s="196"/>
      <c r="AG398" s="135"/>
      <c r="AH398" s="196"/>
      <c r="AI398" s="196"/>
      <c r="AJ398" s="135"/>
      <c r="AK398" s="196"/>
      <c r="AL398" s="11" t="str">
        <f t="shared" si="85"/>
        <v/>
      </c>
      <c r="AM398" s="196"/>
      <c r="AN398" s="196"/>
      <c r="AO398" s="135"/>
      <c r="AQ398" s="225"/>
    </row>
    <row r="399" spans="1:43" x14ac:dyDescent="0.4">
      <c r="A399" s="109">
        <f t="shared" si="86"/>
        <v>170401</v>
      </c>
      <c r="B399" s="118"/>
      <c r="C399" s="173">
        <f t="shared" si="87"/>
        <v>6</v>
      </c>
      <c r="D399" s="118"/>
      <c r="E399" s="109">
        <f t="shared" si="88"/>
        <v>170401</v>
      </c>
      <c r="F399" s="118"/>
      <c r="G399" s="109"/>
      <c r="H399" s="69"/>
      <c r="I399" s="154">
        <v>170401</v>
      </c>
      <c r="J399" s="154"/>
      <c r="K399" s="204" t="s">
        <v>102</v>
      </c>
      <c r="L399" s="216" t="s">
        <v>75</v>
      </c>
      <c r="M399" s="216"/>
      <c r="N399" s="216"/>
      <c r="O399" s="216" t="s">
        <v>4</v>
      </c>
      <c r="P399" s="216" t="s">
        <v>5</v>
      </c>
      <c r="Q399" s="216" t="s">
        <v>6</v>
      </c>
      <c r="R399" s="216"/>
      <c r="S399" s="216"/>
      <c r="T399" s="216"/>
      <c r="V399" s="68"/>
      <c r="W399" s="68"/>
      <c r="Y399" s="70">
        <v>9568</v>
      </c>
      <c r="Z399" s="70">
        <v>44343</v>
      </c>
      <c r="AA399" s="70">
        <v>265813</v>
      </c>
      <c r="AB399" s="70">
        <v>170401</v>
      </c>
      <c r="AC399" s="71"/>
      <c r="AE399" s="70">
        <f t="shared" ref="AE399:AE408" si="90">IF((MAXA(Y399,Z399,AA399,AB399,AC399))/1000&lt;10,10,(MAXA(Y399,Z399,AA399,AB399,AC399)/1000))</f>
        <v>265.81299999999999</v>
      </c>
      <c r="AG399" s="70">
        <f>IF(MROUND(AE399+(AE399/100*AG$4),AH$4)&lt;&gt;0,MROUND(AE399+(AE399/100*AG$4),AH$4),5000)</f>
        <v>50000</v>
      </c>
      <c r="AJ399" s="70">
        <f t="shared" ref="AJ399:AJ408" si="91">IF(J399&lt;&gt;"P",195000,19500)</f>
        <v>195000</v>
      </c>
      <c r="AL399" s="11" t="b">
        <f t="shared" si="85"/>
        <v>1</v>
      </c>
      <c r="AO399" s="70">
        <f t="shared" si="89"/>
        <v>50000</v>
      </c>
      <c r="AQ399" s="216"/>
    </row>
    <row r="400" spans="1:43" x14ac:dyDescent="0.4">
      <c r="A400" s="109">
        <f t="shared" si="86"/>
        <v>170402</v>
      </c>
      <c r="B400" s="118"/>
      <c r="C400" s="173">
        <f t="shared" si="87"/>
        <v>6</v>
      </c>
      <c r="D400" s="118"/>
      <c r="E400" s="109">
        <f t="shared" si="88"/>
        <v>170402</v>
      </c>
      <c r="F400" s="118"/>
      <c r="G400" s="109"/>
      <c r="H400" s="69"/>
      <c r="I400" s="154">
        <v>170402</v>
      </c>
      <c r="J400" s="154"/>
      <c r="K400" s="204" t="s">
        <v>103</v>
      </c>
      <c r="L400" s="216" t="s">
        <v>75</v>
      </c>
      <c r="M400" s="216"/>
      <c r="N400" s="216"/>
      <c r="O400" s="216" t="s">
        <v>4</v>
      </c>
      <c r="P400" s="216" t="s">
        <v>5</v>
      </c>
      <c r="Q400" s="216" t="s">
        <v>6</v>
      </c>
      <c r="R400" s="216"/>
      <c r="S400" s="216"/>
      <c r="T400" s="216"/>
      <c r="V400" s="68"/>
      <c r="W400" s="68"/>
      <c r="Y400" s="70">
        <v>87022</v>
      </c>
      <c r="Z400" s="70">
        <v>90166</v>
      </c>
      <c r="AA400" s="70">
        <v>49748</v>
      </c>
      <c r="AB400" s="70">
        <v>45597</v>
      </c>
      <c r="AC400" s="71"/>
      <c r="AE400" s="70">
        <f t="shared" si="90"/>
        <v>90.165999999999997</v>
      </c>
      <c r="AG400" s="70">
        <f>IF(MROUND(AE400+(AE400/100*AG$4),AH$4)&lt;&gt;0,MROUND(AE400+(AE400/100*AG$4),AH$4),5000)</f>
        <v>15000</v>
      </c>
      <c r="AJ400" s="70">
        <f t="shared" si="91"/>
        <v>195000</v>
      </c>
      <c r="AL400" s="11" t="b">
        <f t="shared" si="85"/>
        <v>1</v>
      </c>
      <c r="AO400" s="70">
        <f t="shared" si="89"/>
        <v>15000</v>
      </c>
      <c r="AQ400" s="216"/>
    </row>
    <row r="401" spans="1:43" x14ac:dyDescent="0.4">
      <c r="A401" s="109">
        <f t="shared" si="86"/>
        <v>170403</v>
      </c>
      <c r="B401" s="118"/>
      <c r="C401" s="173">
        <f t="shared" si="87"/>
        <v>6</v>
      </c>
      <c r="D401" s="118"/>
      <c r="E401" s="109">
        <f t="shared" si="88"/>
        <v>170403</v>
      </c>
      <c r="F401" s="118"/>
      <c r="G401" s="109"/>
      <c r="H401" s="69"/>
      <c r="I401" s="154">
        <v>170403</v>
      </c>
      <c r="J401" s="154"/>
      <c r="K401" s="204" t="s">
        <v>104</v>
      </c>
      <c r="L401" s="216" t="s">
        <v>75</v>
      </c>
      <c r="M401" s="216"/>
      <c r="N401" s="216"/>
      <c r="O401" s="216" t="s">
        <v>4</v>
      </c>
      <c r="P401" s="216" t="s">
        <v>5</v>
      </c>
      <c r="Q401" s="216" t="s">
        <v>6</v>
      </c>
      <c r="R401" s="216"/>
      <c r="S401" s="216"/>
      <c r="T401" s="216"/>
      <c r="V401" s="68"/>
      <c r="W401" s="68"/>
      <c r="Y401" s="70"/>
      <c r="Z401" s="70"/>
      <c r="AA401" s="70"/>
      <c r="AB401" s="70"/>
      <c r="AC401" s="71">
        <v>1</v>
      </c>
      <c r="AE401" s="70">
        <f t="shared" si="90"/>
        <v>10</v>
      </c>
      <c r="AG401" s="70">
        <f>IF(MROUND(AE401+(AE401/100*AG$4),AH$4)&lt;&gt;0,MROUND(AE401+(AE401/100*AG$4),AH$4),5000)</f>
        <v>5000</v>
      </c>
      <c r="AJ401" s="70">
        <f t="shared" si="91"/>
        <v>195000</v>
      </c>
      <c r="AL401" s="11" t="b">
        <f t="shared" si="85"/>
        <v>1</v>
      </c>
      <c r="AO401" s="70">
        <f t="shared" si="89"/>
        <v>5000</v>
      </c>
      <c r="AQ401" s="216"/>
    </row>
    <row r="402" spans="1:43" x14ac:dyDescent="0.4">
      <c r="A402" s="109">
        <f t="shared" si="86"/>
        <v>170404</v>
      </c>
      <c r="B402" s="118"/>
      <c r="C402" s="173">
        <f t="shared" si="87"/>
        <v>6</v>
      </c>
      <c r="D402" s="118"/>
      <c r="E402" s="109">
        <f t="shared" si="88"/>
        <v>170404</v>
      </c>
      <c r="F402" s="118"/>
      <c r="G402" s="109"/>
      <c r="H402" s="69"/>
      <c r="I402" s="154">
        <v>170404</v>
      </c>
      <c r="J402" s="154"/>
      <c r="K402" s="204" t="s">
        <v>105</v>
      </c>
      <c r="L402" s="216" t="s">
        <v>75</v>
      </c>
      <c r="M402" s="216"/>
      <c r="N402" s="216"/>
      <c r="O402" s="216" t="s">
        <v>4</v>
      </c>
      <c r="P402" s="216" t="s">
        <v>5</v>
      </c>
      <c r="Q402" s="216" t="s">
        <v>6</v>
      </c>
      <c r="R402" s="216"/>
      <c r="S402" s="216"/>
      <c r="T402" s="216"/>
      <c r="V402" s="68"/>
      <c r="W402" s="68"/>
      <c r="Y402" s="70"/>
      <c r="Z402" s="70"/>
      <c r="AA402" s="70"/>
      <c r="AB402" s="70"/>
      <c r="AC402" s="71">
        <v>1</v>
      </c>
      <c r="AE402" s="70">
        <f t="shared" si="90"/>
        <v>10</v>
      </c>
      <c r="AG402" s="70">
        <f>IF(MROUND(AE402+(AE402/100*AG$4),AH$4)&lt;&gt;0,MROUND(AE402+(AE402/100*AG$4),AH$4),5000)</f>
        <v>5000</v>
      </c>
      <c r="AJ402" s="70">
        <f t="shared" si="91"/>
        <v>195000</v>
      </c>
      <c r="AL402" s="11" t="b">
        <f t="shared" si="85"/>
        <v>1</v>
      </c>
      <c r="AO402" s="70">
        <f t="shared" si="89"/>
        <v>5000</v>
      </c>
      <c r="AQ402" s="216"/>
    </row>
    <row r="403" spans="1:43" x14ac:dyDescent="0.4">
      <c r="A403" s="109">
        <f t="shared" si="86"/>
        <v>170405</v>
      </c>
      <c r="B403" s="118"/>
      <c r="C403" s="173">
        <f t="shared" si="87"/>
        <v>6</v>
      </c>
      <c r="D403" s="118"/>
      <c r="E403" s="109">
        <f t="shared" si="88"/>
        <v>170405</v>
      </c>
      <c r="F403" s="118"/>
      <c r="G403" s="109"/>
      <c r="H403" s="69"/>
      <c r="I403" s="154">
        <v>170405</v>
      </c>
      <c r="J403" s="154"/>
      <c r="K403" s="204" t="s">
        <v>106</v>
      </c>
      <c r="L403" s="216" t="s">
        <v>75</v>
      </c>
      <c r="M403" s="216"/>
      <c r="N403" s="216"/>
      <c r="O403" s="216" t="s">
        <v>4</v>
      </c>
      <c r="P403" s="216" t="s">
        <v>5</v>
      </c>
      <c r="Q403" s="216" t="s">
        <v>6</v>
      </c>
      <c r="R403" s="216"/>
      <c r="S403" s="216"/>
      <c r="T403" s="216"/>
      <c r="V403" s="68"/>
      <c r="W403" s="68"/>
      <c r="Y403" s="70">
        <v>1078249</v>
      </c>
      <c r="Z403" s="70">
        <v>1002701</v>
      </c>
      <c r="AA403" s="70">
        <v>401480</v>
      </c>
      <c r="AB403" s="70">
        <v>316015</v>
      </c>
      <c r="AC403" s="71"/>
      <c r="AE403" s="70">
        <f t="shared" si="90"/>
        <v>1078.249</v>
      </c>
      <c r="AG403" s="71">
        <v>190000</v>
      </c>
      <c r="AJ403" s="70">
        <f t="shared" si="91"/>
        <v>195000</v>
      </c>
      <c r="AL403" s="11" t="b">
        <f t="shared" si="85"/>
        <v>1</v>
      </c>
      <c r="AO403" s="71">
        <f t="shared" si="89"/>
        <v>190000</v>
      </c>
      <c r="AQ403" s="216"/>
    </row>
    <row r="404" spans="1:43" x14ac:dyDescent="0.4">
      <c r="A404" s="109">
        <f t="shared" si="86"/>
        <v>170406</v>
      </c>
      <c r="B404" s="118"/>
      <c r="C404" s="173">
        <f t="shared" si="87"/>
        <v>6</v>
      </c>
      <c r="D404" s="118"/>
      <c r="E404" s="109">
        <f t="shared" si="88"/>
        <v>170406</v>
      </c>
      <c r="F404" s="118"/>
      <c r="G404" s="109"/>
      <c r="H404" s="69"/>
      <c r="I404" s="154">
        <v>170406</v>
      </c>
      <c r="J404" s="154"/>
      <c r="K404" s="204" t="s">
        <v>107</v>
      </c>
      <c r="L404" s="216" t="s">
        <v>75</v>
      </c>
      <c r="M404" s="216"/>
      <c r="N404" s="216"/>
      <c r="O404" s="216" t="s">
        <v>4</v>
      </c>
      <c r="P404" s="216" t="s">
        <v>5</v>
      </c>
      <c r="Q404" s="216" t="s">
        <v>6</v>
      </c>
      <c r="R404" s="216"/>
      <c r="S404" s="216"/>
      <c r="T404" s="216"/>
      <c r="V404" s="68"/>
      <c r="W404" s="68"/>
      <c r="Y404" s="70"/>
      <c r="Z404" s="70"/>
      <c r="AA404" s="70"/>
      <c r="AB404" s="70"/>
      <c r="AC404" s="71">
        <v>1</v>
      </c>
      <c r="AE404" s="70">
        <f t="shared" si="90"/>
        <v>10</v>
      </c>
      <c r="AG404" s="70">
        <f>IF(MROUND(AE404+(AE404/100*AG$4),AH$4)&lt;&gt;0,MROUND(AE404+(AE404/100*AG$4),AH$4),5000)</f>
        <v>5000</v>
      </c>
      <c r="AJ404" s="70">
        <f t="shared" si="91"/>
        <v>195000</v>
      </c>
      <c r="AL404" s="11" t="b">
        <f t="shared" si="85"/>
        <v>1</v>
      </c>
      <c r="AO404" s="70">
        <f t="shared" si="89"/>
        <v>5000</v>
      </c>
      <c r="AQ404" s="216"/>
    </row>
    <row r="405" spans="1:43" x14ac:dyDescent="0.4">
      <c r="A405" s="109">
        <f t="shared" si="86"/>
        <v>170407</v>
      </c>
      <c r="B405" s="118"/>
      <c r="C405" s="173">
        <f t="shared" si="87"/>
        <v>6</v>
      </c>
      <c r="D405" s="118"/>
      <c r="E405" s="109">
        <f t="shared" si="88"/>
        <v>170407</v>
      </c>
      <c r="F405" s="118"/>
      <c r="G405" s="109"/>
      <c r="H405" s="69"/>
      <c r="I405" s="154">
        <v>170407</v>
      </c>
      <c r="J405" s="154"/>
      <c r="K405" s="204" t="s">
        <v>108</v>
      </c>
      <c r="L405" s="216" t="s">
        <v>75</v>
      </c>
      <c r="M405" s="216"/>
      <c r="N405" s="216"/>
      <c r="O405" s="216" t="s">
        <v>4</v>
      </c>
      <c r="P405" s="216" t="s">
        <v>5</v>
      </c>
      <c r="Q405" s="216" t="s">
        <v>6</v>
      </c>
      <c r="R405" s="216"/>
      <c r="S405" s="216"/>
      <c r="T405" s="216"/>
      <c r="V405" s="68"/>
      <c r="W405" s="68"/>
      <c r="Y405" s="70">
        <v>184721</v>
      </c>
      <c r="Z405" s="70">
        <v>216727</v>
      </c>
      <c r="AA405" s="70">
        <v>19291</v>
      </c>
      <c r="AB405" s="70">
        <v>36210</v>
      </c>
      <c r="AC405" s="71"/>
      <c r="AE405" s="70">
        <f t="shared" si="90"/>
        <v>216.727</v>
      </c>
      <c r="AG405" s="70">
        <f>IF(MROUND(AE405+(AE405/100*AG$4),AH$4)&lt;&gt;0,MROUND(AE405+(AE405/100*AG$4),AH$4),5000)</f>
        <v>40000</v>
      </c>
      <c r="AJ405" s="70">
        <f t="shared" si="91"/>
        <v>195000</v>
      </c>
      <c r="AL405" s="11" t="b">
        <f t="shared" si="85"/>
        <v>1</v>
      </c>
      <c r="AO405" s="70">
        <f t="shared" si="89"/>
        <v>40000</v>
      </c>
      <c r="AQ405" s="216"/>
    </row>
    <row r="406" spans="1:43" x14ac:dyDescent="0.4">
      <c r="A406" s="110">
        <f t="shared" si="86"/>
        <v>170409</v>
      </c>
      <c r="B406" s="119"/>
      <c r="C406" s="177">
        <f t="shared" si="87"/>
        <v>6</v>
      </c>
      <c r="D406" s="119"/>
      <c r="E406" s="110">
        <f t="shared" si="88"/>
        <v>170409</v>
      </c>
      <c r="F406" s="119"/>
      <c r="G406" s="110" t="s">
        <v>180</v>
      </c>
      <c r="H406" s="84"/>
      <c r="I406" s="157">
        <v>170409</v>
      </c>
      <c r="J406" s="157" t="s">
        <v>1</v>
      </c>
      <c r="K406" s="208" t="s">
        <v>170</v>
      </c>
      <c r="L406" s="220" t="s">
        <v>75</v>
      </c>
      <c r="M406" s="220"/>
      <c r="N406" s="220"/>
      <c r="O406" s="220"/>
      <c r="P406" s="220" t="s">
        <v>5</v>
      </c>
      <c r="Q406" s="220" t="s">
        <v>6</v>
      </c>
      <c r="R406" s="220" t="s">
        <v>7</v>
      </c>
      <c r="S406" s="220" t="s">
        <v>8</v>
      </c>
      <c r="T406" s="220" t="s">
        <v>9</v>
      </c>
      <c r="V406" s="74"/>
      <c r="W406" s="74"/>
      <c r="Y406" s="75"/>
      <c r="Z406" s="75"/>
      <c r="AA406" s="75"/>
      <c r="AB406" s="75"/>
      <c r="AC406" s="76"/>
      <c r="AE406" s="75">
        <f t="shared" si="90"/>
        <v>10</v>
      </c>
      <c r="AG406" s="75">
        <f>IF(MROUND(AE406+(AE406/100*AG$4),AH$4)&lt;&gt;0,MROUND(AE406+(AE406/100*AG$4),AH$4),5000)</f>
        <v>5000</v>
      </c>
      <c r="AJ406" s="75">
        <f t="shared" si="91"/>
        <v>19500</v>
      </c>
      <c r="AO406" s="75">
        <f t="shared" si="89"/>
        <v>5000</v>
      </c>
      <c r="AQ406" s="220"/>
    </row>
    <row r="407" spans="1:43" x14ac:dyDescent="0.4">
      <c r="A407" s="109">
        <f t="shared" si="86"/>
        <v>170410</v>
      </c>
      <c r="B407" s="118"/>
      <c r="C407" s="173">
        <f t="shared" si="87"/>
        <v>6</v>
      </c>
      <c r="D407" s="118"/>
      <c r="E407" s="109">
        <f t="shared" si="88"/>
        <v>170410</v>
      </c>
      <c r="F407" s="118"/>
      <c r="G407" s="109"/>
      <c r="H407" s="69"/>
      <c r="I407" s="154">
        <v>170410</v>
      </c>
      <c r="J407" s="154" t="s">
        <v>1</v>
      </c>
      <c r="K407" s="204" t="s">
        <v>109</v>
      </c>
      <c r="L407" s="216" t="s">
        <v>66</v>
      </c>
      <c r="M407" s="216"/>
      <c r="N407" s="216"/>
      <c r="O407" s="216"/>
      <c r="P407" s="216" t="s">
        <v>5</v>
      </c>
      <c r="Q407" s="216" t="s">
        <v>6</v>
      </c>
      <c r="R407" s="216"/>
      <c r="S407" s="216"/>
      <c r="T407" s="216"/>
      <c r="V407" s="68"/>
      <c r="W407" s="68"/>
      <c r="Y407" s="70"/>
      <c r="Z407" s="70"/>
      <c r="AA407" s="70"/>
      <c r="AB407" s="70"/>
      <c r="AC407" s="71">
        <v>1</v>
      </c>
      <c r="AE407" s="70">
        <f t="shared" si="90"/>
        <v>10</v>
      </c>
      <c r="AG407" s="70">
        <f>IF(MROUND(AE407+(AE407/100*AG$4),AH$4)&lt;&gt;0,MROUND(AE407+(AE407/100*AG$4),AH$4),5000)</f>
        <v>5000</v>
      </c>
      <c r="AJ407" s="70">
        <f t="shared" si="91"/>
        <v>19500</v>
      </c>
      <c r="AL407" s="11" t="b">
        <f t="shared" ref="AL407:AL416" si="92">IF(AND(AG407&lt;&gt;"",AJ407&lt;&gt;""),AG407&lt;AJ407,"")</f>
        <v>1</v>
      </c>
      <c r="AO407" s="70">
        <f t="shared" si="89"/>
        <v>5000</v>
      </c>
      <c r="AQ407" s="216"/>
    </row>
    <row r="408" spans="1:43" x14ac:dyDescent="0.4">
      <c r="A408" s="109">
        <f t="shared" si="86"/>
        <v>170411</v>
      </c>
      <c r="B408" s="118"/>
      <c r="C408" s="173">
        <f t="shared" si="87"/>
        <v>6</v>
      </c>
      <c r="D408" s="118"/>
      <c r="E408" s="109">
        <f t="shared" si="88"/>
        <v>170411</v>
      </c>
      <c r="F408" s="118"/>
      <c r="G408" s="109"/>
      <c r="H408" s="69"/>
      <c r="I408" s="154">
        <v>170411</v>
      </c>
      <c r="J408" s="154"/>
      <c r="K408" s="204" t="s">
        <v>110</v>
      </c>
      <c r="L408" s="216" t="s">
        <v>66</v>
      </c>
      <c r="M408" s="216"/>
      <c r="N408" s="216"/>
      <c r="O408" s="216"/>
      <c r="P408" s="216" t="s">
        <v>5</v>
      </c>
      <c r="Q408" s="216" t="s">
        <v>6</v>
      </c>
      <c r="R408" s="216"/>
      <c r="S408" s="216"/>
      <c r="T408" s="216"/>
      <c r="V408" s="68"/>
      <c r="W408" s="68"/>
      <c r="Y408" s="70">
        <v>34651</v>
      </c>
      <c r="Z408" s="70">
        <v>47445</v>
      </c>
      <c r="AA408" s="70">
        <v>49724</v>
      </c>
      <c r="AB408" s="70">
        <v>12619</v>
      </c>
      <c r="AC408" s="71"/>
      <c r="AE408" s="70">
        <f t="shared" si="90"/>
        <v>49.723999999999997</v>
      </c>
      <c r="AG408" s="70">
        <f>IF(MROUND(AE408+(AE408/100*AG$4),AH$4)&lt;&gt;0,MROUND(AE408+(AE408/100*AG$4),AH$4),5000)</f>
        <v>10000</v>
      </c>
      <c r="AJ408" s="70">
        <f t="shared" si="91"/>
        <v>195000</v>
      </c>
      <c r="AL408" s="11" t="b">
        <f t="shared" si="92"/>
        <v>1</v>
      </c>
      <c r="AO408" s="70">
        <f t="shared" si="89"/>
        <v>10000</v>
      </c>
      <c r="AQ408" s="216"/>
    </row>
    <row r="409" spans="1:43" x14ac:dyDescent="0.4">
      <c r="A409" s="124">
        <f t="shared" si="86"/>
        <v>1705</v>
      </c>
      <c r="B409" s="117"/>
      <c r="C409" s="175">
        <f t="shared" si="87"/>
        <v>4</v>
      </c>
      <c r="D409" s="117"/>
      <c r="E409" s="124">
        <f t="shared" si="88"/>
        <v>170500</v>
      </c>
      <c r="F409" s="117"/>
      <c r="G409" s="124"/>
      <c r="H409" s="160"/>
      <c r="I409" s="198">
        <v>1705</v>
      </c>
      <c r="J409" s="198"/>
      <c r="K409" s="211" t="s">
        <v>337</v>
      </c>
      <c r="L409" s="225"/>
      <c r="M409" s="225"/>
      <c r="N409" s="225"/>
      <c r="O409" s="225"/>
      <c r="P409" s="225"/>
      <c r="Q409" s="225"/>
      <c r="R409" s="225"/>
      <c r="S409" s="225"/>
      <c r="T409" s="225"/>
      <c r="U409" s="196"/>
      <c r="V409" s="128"/>
      <c r="W409" s="128"/>
      <c r="X409" s="196"/>
      <c r="Y409" s="135"/>
      <c r="Z409" s="135"/>
      <c r="AA409" s="135"/>
      <c r="AB409" s="135"/>
      <c r="AC409" s="141"/>
      <c r="AD409" s="196"/>
      <c r="AE409" s="135"/>
      <c r="AF409" s="196"/>
      <c r="AG409" s="135"/>
      <c r="AH409" s="196"/>
      <c r="AI409" s="196"/>
      <c r="AJ409" s="135"/>
      <c r="AK409" s="196"/>
      <c r="AL409" s="11" t="str">
        <f t="shared" si="92"/>
        <v/>
      </c>
      <c r="AM409" s="196"/>
      <c r="AN409" s="196"/>
      <c r="AO409" s="135"/>
      <c r="AQ409" s="225"/>
    </row>
    <row r="410" spans="1:43" x14ac:dyDescent="0.4">
      <c r="A410" s="110">
        <f t="shared" si="86"/>
        <v>170503</v>
      </c>
      <c r="B410" s="119"/>
      <c r="C410" s="177">
        <f t="shared" si="87"/>
        <v>6</v>
      </c>
      <c r="D410" s="119"/>
      <c r="E410" s="110">
        <f t="shared" si="88"/>
        <v>170503</v>
      </c>
      <c r="F410" s="119"/>
      <c r="G410" s="110" t="s">
        <v>180</v>
      </c>
      <c r="H410" s="84"/>
      <c r="I410" s="157">
        <v>170503</v>
      </c>
      <c r="J410" s="157" t="s">
        <v>1</v>
      </c>
      <c r="K410" s="208" t="s">
        <v>258</v>
      </c>
      <c r="L410" s="220" t="s">
        <v>374</v>
      </c>
      <c r="M410" s="220"/>
      <c r="N410" s="220"/>
      <c r="O410" s="220"/>
      <c r="P410" s="220" t="s">
        <v>5</v>
      </c>
      <c r="Q410" s="220" t="s">
        <v>6</v>
      </c>
      <c r="R410" s="220" t="s">
        <v>7</v>
      </c>
      <c r="S410" s="220" t="s">
        <v>8</v>
      </c>
      <c r="T410" s="220" t="s">
        <v>9</v>
      </c>
      <c r="V410" s="74"/>
      <c r="W410" s="74"/>
      <c r="Y410" s="75"/>
      <c r="Z410" s="75"/>
      <c r="AA410" s="75"/>
      <c r="AB410" s="75"/>
      <c r="AC410" s="76"/>
      <c r="AE410" s="75">
        <f>IF((MAXA(Y410,Z410,AA410,AB410,AC410))/1000&lt;10,10,(MAXA(Y410,Z410,AA410,AB410,AC410)/1000))</f>
        <v>10</v>
      </c>
      <c r="AG410" s="75">
        <f>IF(MROUND(AE410+(AE410/100*AG$4),AH$4)&lt;&gt;0,MROUND(AE410+(AE410/100*AG$4),AH$4),5000)</f>
        <v>5000</v>
      </c>
      <c r="AJ410" s="75">
        <f>IF(J410&lt;&gt;"P",195000,19500)</f>
        <v>19500</v>
      </c>
      <c r="AL410" s="11" t="b">
        <f t="shared" si="92"/>
        <v>1</v>
      </c>
      <c r="AO410" s="75">
        <f t="shared" si="89"/>
        <v>5000</v>
      </c>
      <c r="AQ410" s="220"/>
    </row>
    <row r="411" spans="1:43" x14ac:dyDescent="0.4">
      <c r="A411" s="110">
        <f t="shared" si="86"/>
        <v>170504</v>
      </c>
      <c r="B411" s="119"/>
      <c r="C411" s="177">
        <f t="shared" si="87"/>
        <v>6</v>
      </c>
      <c r="D411" s="119"/>
      <c r="E411" s="110">
        <f t="shared" si="88"/>
        <v>170504</v>
      </c>
      <c r="F411" s="119"/>
      <c r="G411" s="110" t="s">
        <v>180</v>
      </c>
      <c r="H411" s="84"/>
      <c r="I411" s="157">
        <v>170504</v>
      </c>
      <c r="J411" s="157"/>
      <c r="K411" s="208" t="s">
        <v>196</v>
      </c>
      <c r="L411" s="220" t="s">
        <v>75</v>
      </c>
      <c r="M411" s="220"/>
      <c r="N411" s="220"/>
      <c r="O411" s="220"/>
      <c r="P411" s="220" t="s">
        <v>5</v>
      </c>
      <c r="Q411" s="220" t="s">
        <v>6</v>
      </c>
      <c r="R411" s="220" t="s">
        <v>7</v>
      </c>
      <c r="S411" s="220" t="s">
        <v>8</v>
      </c>
      <c r="T411" s="220" t="s">
        <v>9</v>
      </c>
      <c r="V411" s="74"/>
      <c r="W411" s="74"/>
      <c r="Y411" s="75"/>
      <c r="Z411" s="75"/>
      <c r="AA411" s="75"/>
      <c r="AB411" s="75"/>
      <c r="AC411" s="76"/>
      <c r="AE411" s="75">
        <f>IF((MAXA(Y411,Z411,AA411,AB411,AC411))/1000&lt;10,10,(MAXA(Y411,Z411,AA411,AB411,AC411)/1000))</f>
        <v>10</v>
      </c>
      <c r="AG411" s="75">
        <f>IF(MROUND(AE411+(AE411/100*AG$4),AH$4)&lt;&gt;0,MROUND(AE411+(AE411/100*AG$4),AH$4),5000)</f>
        <v>5000</v>
      </c>
      <c r="AJ411" s="75">
        <f>IF(J411&lt;&gt;"P",195000,19500)</f>
        <v>195000</v>
      </c>
      <c r="AL411" s="11" t="b">
        <f t="shared" si="92"/>
        <v>1</v>
      </c>
      <c r="AO411" s="75">
        <f t="shared" si="89"/>
        <v>5000</v>
      </c>
      <c r="AQ411" s="220"/>
    </row>
    <row r="412" spans="1:43" x14ac:dyDescent="0.4">
      <c r="A412" s="110">
        <f t="shared" si="86"/>
        <v>170506</v>
      </c>
      <c r="B412" s="119"/>
      <c r="C412" s="177">
        <f t="shared" si="87"/>
        <v>6</v>
      </c>
      <c r="D412" s="119"/>
      <c r="E412" s="110">
        <f t="shared" si="88"/>
        <v>170506</v>
      </c>
      <c r="F412" s="119"/>
      <c r="G412" s="110" t="s">
        <v>180</v>
      </c>
      <c r="H412" s="84"/>
      <c r="I412" s="157">
        <v>170506</v>
      </c>
      <c r="J412" s="157"/>
      <c r="K412" s="208" t="s">
        <v>197</v>
      </c>
      <c r="L412" s="220" t="s">
        <v>366</v>
      </c>
      <c r="M412" s="220"/>
      <c r="N412" s="220"/>
      <c r="O412" s="220"/>
      <c r="P412" s="220" t="s">
        <v>5</v>
      </c>
      <c r="Q412" s="220" t="s">
        <v>6</v>
      </c>
      <c r="R412" s="220" t="s">
        <v>7</v>
      </c>
      <c r="S412" s="220" t="s">
        <v>8</v>
      </c>
      <c r="T412" s="220" t="s">
        <v>9</v>
      </c>
      <c r="V412" s="74"/>
      <c r="W412" s="74"/>
      <c r="Y412" s="75"/>
      <c r="Z412" s="75"/>
      <c r="AA412" s="75"/>
      <c r="AB412" s="75"/>
      <c r="AC412" s="76"/>
      <c r="AE412" s="75">
        <f>IF((MAXA(Y412,Z412,AA412,AB412,AC412))/1000&lt;10,10,(MAXA(Y412,Z412,AA412,AB412,AC412)/1000))</f>
        <v>10</v>
      </c>
      <c r="AG412" s="75">
        <f>IF(MROUND(AE412+(AE412/100*AG$4),AH$4)&lt;&gt;0,MROUND(AE412+(AE412/100*AG$4),AH$4),5000)</f>
        <v>5000</v>
      </c>
      <c r="AJ412" s="75">
        <f>IF(J412&lt;&gt;"P",195000,19500)</f>
        <v>195000</v>
      </c>
      <c r="AL412" s="11" t="b">
        <f t="shared" si="92"/>
        <v>1</v>
      </c>
      <c r="AO412" s="75">
        <f t="shared" si="89"/>
        <v>5000</v>
      </c>
      <c r="AQ412" s="220"/>
    </row>
    <row r="413" spans="1:43" x14ac:dyDescent="0.4">
      <c r="A413" s="114">
        <f t="shared" si="86"/>
        <v>170507</v>
      </c>
      <c r="B413" s="120"/>
      <c r="C413" s="172">
        <f t="shared" si="87"/>
        <v>6</v>
      </c>
      <c r="D413" s="120"/>
      <c r="E413" s="114">
        <f t="shared" si="88"/>
        <v>170507</v>
      </c>
      <c r="F413" s="120"/>
      <c r="G413" s="114" t="s">
        <v>180</v>
      </c>
      <c r="H413" s="98"/>
      <c r="I413" s="152">
        <v>170507</v>
      </c>
      <c r="J413" s="152" t="s">
        <v>1</v>
      </c>
      <c r="K413" s="203" t="s">
        <v>486</v>
      </c>
      <c r="L413" s="215" t="s">
        <v>561</v>
      </c>
      <c r="M413" s="215"/>
      <c r="N413" s="215"/>
      <c r="O413" s="215"/>
      <c r="P413" s="215" t="s">
        <v>5</v>
      </c>
      <c r="Q413" s="215" t="s">
        <v>6</v>
      </c>
      <c r="R413" s="215" t="s">
        <v>7</v>
      </c>
      <c r="S413" s="215" t="s">
        <v>8</v>
      </c>
      <c r="T413" s="215" t="s">
        <v>9</v>
      </c>
      <c r="V413" s="97"/>
      <c r="W413" s="97"/>
      <c r="Y413" s="96"/>
      <c r="Z413" s="96"/>
      <c r="AA413" s="96"/>
      <c r="AB413" s="96"/>
      <c r="AC413" s="96"/>
      <c r="AE413" s="96">
        <f>IF((MAXA(Y413,Z413,AA413,AB413,AC413))/1000&lt;10,10,(MAXA(Y413,Z413,AA413,AB413,AC413)/1000))</f>
        <v>10</v>
      </c>
      <c r="AG413" s="96">
        <f>IF(MROUND(AE413+(AE413/100*AG$4),AH$4)&lt;&gt;0,MROUND(AE413+(AE413/100*AG$4),AH$4),5000)</f>
        <v>5000</v>
      </c>
      <c r="AJ413" s="96">
        <f>IF(J413&lt;&gt;"P",195000,19500)</f>
        <v>19500</v>
      </c>
      <c r="AL413" s="11" t="b">
        <f t="shared" si="92"/>
        <v>1</v>
      </c>
      <c r="AO413" s="96">
        <f t="shared" si="89"/>
        <v>5000</v>
      </c>
      <c r="AQ413" s="215"/>
    </row>
    <row r="414" spans="1:43" x14ac:dyDescent="0.4">
      <c r="A414" s="110">
        <f t="shared" si="86"/>
        <v>170508</v>
      </c>
      <c r="B414" s="119"/>
      <c r="C414" s="177">
        <f t="shared" si="87"/>
        <v>6</v>
      </c>
      <c r="D414" s="119"/>
      <c r="E414" s="110">
        <f t="shared" si="88"/>
        <v>170508</v>
      </c>
      <c r="F414" s="119"/>
      <c r="G414" s="110" t="s">
        <v>180</v>
      </c>
      <c r="H414" s="84"/>
      <c r="I414" s="157">
        <v>170508</v>
      </c>
      <c r="J414" s="157"/>
      <c r="K414" s="208" t="s">
        <v>198</v>
      </c>
      <c r="L414" s="220" t="s">
        <v>374</v>
      </c>
      <c r="M414" s="220"/>
      <c r="N414" s="220"/>
      <c r="O414" s="220"/>
      <c r="P414" s="220" t="s">
        <v>5</v>
      </c>
      <c r="Q414" s="220" t="s">
        <v>6</v>
      </c>
      <c r="R414" s="220" t="s">
        <v>7</v>
      </c>
      <c r="S414" s="220" t="s">
        <v>8</v>
      </c>
      <c r="T414" s="220" t="s">
        <v>9</v>
      </c>
      <c r="V414" s="74"/>
      <c r="W414" s="74"/>
      <c r="Y414" s="75"/>
      <c r="Z414" s="75"/>
      <c r="AA414" s="75"/>
      <c r="AB414" s="75"/>
      <c r="AC414" s="76"/>
      <c r="AE414" s="75">
        <f>IF((MAXA(Y414,Z414,AA414,AB414,AC414))/1000&lt;10,10,(MAXA(Y414,Z414,AA414,AB414,AC414)/1000))</f>
        <v>10</v>
      </c>
      <c r="AG414" s="75">
        <f>IF(MROUND(AE414+(AE414/100*AG$4),AH$4)&lt;&gt;0,MROUND(AE414+(AE414/100*AG$4),AH$4),5000)</f>
        <v>5000</v>
      </c>
      <c r="AJ414" s="75">
        <f>IF(J414&lt;&gt;"P",195000,19500)</f>
        <v>195000</v>
      </c>
      <c r="AL414" s="11" t="b">
        <f t="shared" si="92"/>
        <v>1</v>
      </c>
      <c r="AO414" s="75">
        <f t="shared" si="89"/>
        <v>5000</v>
      </c>
      <c r="AQ414" s="220"/>
    </row>
    <row r="415" spans="1:43" x14ac:dyDescent="0.4">
      <c r="A415" s="124">
        <f t="shared" si="86"/>
        <v>1706</v>
      </c>
      <c r="B415" s="117"/>
      <c r="C415" s="175">
        <f t="shared" si="87"/>
        <v>4</v>
      </c>
      <c r="D415" s="117"/>
      <c r="E415" s="124">
        <f t="shared" si="88"/>
        <v>170600</v>
      </c>
      <c r="F415" s="117"/>
      <c r="G415" s="124"/>
      <c r="H415" s="160"/>
      <c r="I415" s="198">
        <v>1706</v>
      </c>
      <c r="J415" s="198"/>
      <c r="K415" s="211" t="s">
        <v>338</v>
      </c>
      <c r="L415" s="225"/>
      <c r="M415" s="225"/>
      <c r="N415" s="225"/>
      <c r="O415" s="225"/>
      <c r="P415" s="225"/>
      <c r="Q415" s="225"/>
      <c r="R415" s="225"/>
      <c r="S415" s="225"/>
      <c r="T415" s="225"/>
      <c r="U415" s="196"/>
      <c r="V415" s="128"/>
      <c r="W415" s="128"/>
      <c r="X415" s="196"/>
      <c r="Y415" s="135"/>
      <c r="Z415" s="135"/>
      <c r="AA415" s="135"/>
      <c r="AB415" s="135"/>
      <c r="AC415" s="141"/>
      <c r="AD415" s="196"/>
      <c r="AE415" s="135"/>
      <c r="AF415" s="196"/>
      <c r="AG415" s="135"/>
      <c r="AH415" s="196"/>
      <c r="AI415" s="196"/>
      <c r="AJ415" s="135"/>
      <c r="AK415" s="196"/>
      <c r="AL415" s="11" t="str">
        <f t="shared" si="92"/>
        <v/>
      </c>
      <c r="AM415" s="196"/>
      <c r="AN415" s="196"/>
      <c r="AO415" s="135"/>
      <c r="AQ415" s="225"/>
    </row>
    <row r="416" spans="1:43" x14ac:dyDescent="0.4">
      <c r="A416" s="110">
        <f t="shared" si="86"/>
        <v>170601</v>
      </c>
      <c r="B416" s="119"/>
      <c r="C416" s="177">
        <f t="shared" si="87"/>
        <v>6</v>
      </c>
      <c r="D416" s="119"/>
      <c r="E416" s="110">
        <f t="shared" si="88"/>
        <v>170601</v>
      </c>
      <c r="F416" s="119"/>
      <c r="G416" s="110" t="s">
        <v>180</v>
      </c>
      <c r="H416" s="84"/>
      <c r="I416" s="157">
        <v>170601</v>
      </c>
      <c r="J416" s="157" t="s">
        <v>1</v>
      </c>
      <c r="K416" s="208" t="s">
        <v>259</v>
      </c>
      <c r="L416" s="220" t="s">
        <v>374</v>
      </c>
      <c r="M416" s="220"/>
      <c r="N416" s="220"/>
      <c r="O416" s="220"/>
      <c r="P416" s="220"/>
      <c r="Q416" s="220" t="s">
        <v>6</v>
      </c>
      <c r="R416" s="220" t="s">
        <v>7</v>
      </c>
      <c r="S416" s="220" t="s">
        <v>8</v>
      </c>
      <c r="T416" s="220" t="s">
        <v>9</v>
      </c>
      <c r="V416" s="74"/>
      <c r="W416" s="74"/>
      <c r="Y416" s="75"/>
      <c r="Z416" s="75"/>
      <c r="AA416" s="75"/>
      <c r="AB416" s="75"/>
      <c r="AC416" s="76"/>
      <c r="AE416" s="75">
        <f>IF((MAXA(Y416,Z416,AA416,AB416,AC416))/1000&lt;10,10,(MAXA(Y416,Z416,AA416,AB416,AC416)/1000))</f>
        <v>10</v>
      </c>
      <c r="AG416" s="75">
        <f>IF(MROUND(AE416+(AE416/100*AG$4),AH$4)&lt;&gt;0,MROUND(AE416+(AE416/100*AG$4),AH$4),5000)</f>
        <v>5000</v>
      </c>
      <c r="AJ416" s="75">
        <f>IF(J416&lt;&gt;"P",195000,19500)</f>
        <v>19500</v>
      </c>
      <c r="AL416" s="11" t="b">
        <f t="shared" si="92"/>
        <v>1</v>
      </c>
      <c r="AO416" s="75">
        <f t="shared" si="89"/>
        <v>5000</v>
      </c>
      <c r="AQ416" s="220"/>
    </row>
    <row r="417" spans="1:43" x14ac:dyDescent="0.4">
      <c r="A417" s="110">
        <f t="shared" si="86"/>
        <v>170603</v>
      </c>
      <c r="B417" s="119"/>
      <c r="C417" s="177">
        <f t="shared" si="87"/>
        <v>6</v>
      </c>
      <c r="D417" s="119"/>
      <c r="E417" s="110">
        <f t="shared" si="88"/>
        <v>170603</v>
      </c>
      <c r="F417" s="119"/>
      <c r="G417" s="110" t="s">
        <v>180</v>
      </c>
      <c r="H417" s="84"/>
      <c r="I417" s="157">
        <v>170603</v>
      </c>
      <c r="J417" s="157" t="s">
        <v>160</v>
      </c>
      <c r="K417" s="208" t="s">
        <v>171</v>
      </c>
      <c r="L417" s="220" t="s">
        <v>75</v>
      </c>
      <c r="M417" s="220"/>
      <c r="N417" s="220"/>
      <c r="O417" s="220"/>
      <c r="P417" s="220" t="s">
        <v>5</v>
      </c>
      <c r="Q417" s="220" t="s">
        <v>6</v>
      </c>
      <c r="R417" s="220" t="s">
        <v>7</v>
      </c>
      <c r="S417" s="220" t="s">
        <v>8</v>
      </c>
      <c r="T417" s="220" t="s">
        <v>9</v>
      </c>
      <c r="V417" s="74"/>
      <c r="W417" s="74"/>
      <c r="Y417" s="75"/>
      <c r="Z417" s="75"/>
      <c r="AA417" s="75"/>
      <c r="AB417" s="75"/>
      <c r="AC417" s="76"/>
      <c r="AE417" s="75">
        <f>IF((MAXA(Y417,Z417,AA417,AB417,AC417))/1000&lt;10,10,(MAXA(Y417,Z417,AA417,AB417,AC417)/1000))</f>
        <v>10</v>
      </c>
      <c r="AG417" s="75">
        <f>IF(MROUND(AE417+(AE417/100*AG$4),AH$4)&lt;&gt;0,MROUND(AE417+(AE417/100*AG$4),AH$4),5000)</f>
        <v>5000</v>
      </c>
      <c r="AJ417" s="75">
        <f>IF(J417&lt;&gt;"P",195000,19500)</f>
        <v>19500</v>
      </c>
      <c r="AO417" s="75">
        <f t="shared" si="89"/>
        <v>5000</v>
      </c>
      <c r="AQ417" s="220"/>
    </row>
    <row r="418" spans="1:43" x14ac:dyDescent="0.4">
      <c r="A418" s="110">
        <f t="shared" si="86"/>
        <v>170604</v>
      </c>
      <c r="B418" s="119"/>
      <c r="C418" s="177">
        <f t="shared" si="87"/>
        <v>6</v>
      </c>
      <c r="D418" s="119"/>
      <c r="E418" s="110">
        <f t="shared" si="88"/>
        <v>170604</v>
      </c>
      <c r="F418" s="119"/>
      <c r="G418" s="110" t="s">
        <v>180</v>
      </c>
      <c r="H418" s="84"/>
      <c r="I418" s="157">
        <v>170604</v>
      </c>
      <c r="J418" s="157"/>
      <c r="K418" s="208" t="s">
        <v>172</v>
      </c>
      <c r="L418" s="220" t="s">
        <v>75</v>
      </c>
      <c r="M418" s="220"/>
      <c r="N418" s="220"/>
      <c r="O418" s="220"/>
      <c r="P418" s="220" t="s">
        <v>5</v>
      </c>
      <c r="Q418" s="220" t="s">
        <v>6</v>
      </c>
      <c r="R418" s="220" t="s">
        <v>7</v>
      </c>
      <c r="S418" s="220" t="s">
        <v>8</v>
      </c>
      <c r="T418" s="220" t="s">
        <v>9</v>
      </c>
      <c r="V418" s="74"/>
      <c r="W418" s="74"/>
      <c r="Y418" s="75"/>
      <c r="Z418" s="75"/>
      <c r="AA418" s="75"/>
      <c r="AB418" s="75"/>
      <c r="AC418" s="76"/>
      <c r="AE418" s="75">
        <f>IF((MAXA(Y418,Z418,AA418,AB418,AC418))/1000&lt;10,10,(MAXA(Y418,Z418,AA418,AB418,AC418)/1000))</f>
        <v>10</v>
      </c>
      <c r="AG418" s="75">
        <f>IF(MROUND(AE418+(AE418/100*AG$4),AH$4)&lt;&gt;0,MROUND(AE418+(AE418/100*AG$4),AH$4),5000)</f>
        <v>5000</v>
      </c>
      <c r="AJ418" s="75">
        <f>IF(J418&lt;&gt;"P",195000,19500)</f>
        <v>195000</v>
      </c>
      <c r="AO418" s="75">
        <f t="shared" si="89"/>
        <v>5000</v>
      </c>
      <c r="AQ418" s="220"/>
    </row>
    <row r="419" spans="1:43" x14ac:dyDescent="0.4">
      <c r="A419" s="110">
        <f t="shared" si="86"/>
        <v>170605</v>
      </c>
      <c r="B419" s="119"/>
      <c r="C419" s="177">
        <f t="shared" si="87"/>
        <v>6</v>
      </c>
      <c r="D419" s="119"/>
      <c r="E419" s="110">
        <f t="shared" si="88"/>
        <v>170605</v>
      </c>
      <c r="F419" s="119"/>
      <c r="G419" s="110" t="s">
        <v>180</v>
      </c>
      <c r="H419" s="84"/>
      <c r="I419" s="157">
        <v>170605</v>
      </c>
      <c r="J419" s="157" t="s">
        <v>1</v>
      </c>
      <c r="K419" s="208" t="s">
        <v>260</v>
      </c>
      <c r="L419" s="220" t="s">
        <v>75</v>
      </c>
      <c r="M419" s="220"/>
      <c r="N419" s="220"/>
      <c r="O419" s="220"/>
      <c r="P419" s="220"/>
      <c r="Q419" s="220" t="s">
        <v>6</v>
      </c>
      <c r="R419" s="220"/>
      <c r="S419" s="220"/>
      <c r="T419" s="220" t="s">
        <v>9</v>
      </c>
      <c r="V419" s="74"/>
      <c r="W419" s="74"/>
      <c r="Y419" s="75"/>
      <c r="Z419" s="75"/>
      <c r="AA419" s="75"/>
      <c r="AB419" s="75"/>
      <c r="AC419" s="76"/>
      <c r="AE419" s="75">
        <f>IF((MAXA(Y419,Z419,AA419,AB419,AC419))/1000&lt;10,10,(MAXA(Y419,Z419,AA419,AB419,AC419)/1000))</f>
        <v>10</v>
      </c>
      <c r="AG419" s="75">
        <f>IF(MROUND(AE419+(AE419/100*AG$4),AH$4)&lt;&gt;0,MROUND(AE419+(AE419/100*AG$4),AH$4),5000)</f>
        <v>5000</v>
      </c>
      <c r="AJ419" s="75">
        <f>IF(J419&lt;&gt;"P",195000,19500)</f>
        <v>19500</v>
      </c>
      <c r="AL419" s="11" t="b">
        <f>IF(AND(AG419&lt;&gt;"",AJ419&lt;&gt;""),AG419&lt;AJ419,"")</f>
        <v>1</v>
      </c>
      <c r="AO419" s="75">
        <f t="shared" si="89"/>
        <v>5000</v>
      </c>
      <c r="AQ419" s="220"/>
    </row>
    <row r="420" spans="1:43" x14ac:dyDescent="0.4">
      <c r="A420" s="124">
        <f t="shared" si="86"/>
        <v>1708</v>
      </c>
      <c r="B420" s="117"/>
      <c r="C420" s="175">
        <f t="shared" si="87"/>
        <v>4</v>
      </c>
      <c r="D420" s="117"/>
      <c r="E420" s="124">
        <f t="shared" si="88"/>
        <v>170800</v>
      </c>
      <c r="F420" s="117"/>
      <c r="G420" s="124"/>
      <c r="H420" s="160"/>
      <c r="I420" s="198">
        <v>1708</v>
      </c>
      <c r="J420" s="198"/>
      <c r="K420" s="211" t="s">
        <v>367</v>
      </c>
      <c r="L420" s="225"/>
      <c r="M420" s="225"/>
      <c r="N420" s="225"/>
      <c r="O420" s="225"/>
      <c r="P420" s="225"/>
      <c r="Q420" s="225"/>
      <c r="R420" s="225"/>
      <c r="S420" s="225"/>
      <c r="T420" s="225"/>
      <c r="U420" s="196"/>
      <c r="V420" s="128"/>
      <c r="W420" s="128"/>
      <c r="X420" s="196"/>
      <c r="Y420" s="135"/>
      <c r="Z420" s="135"/>
      <c r="AA420" s="135"/>
      <c r="AB420" s="135"/>
      <c r="AC420" s="141"/>
      <c r="AD420" s="196"/>
      <c r="AE420" s="135"/>
      <c r="AF420" s="196"/>
      <c r="AG420" s="135"/>
      <c r="AH420" s="196"/>
      <c r="AI420" s="196"/>
      <c r="AJ420" s="135"/>
      <c r="AK420" s="196"/>
      <c r="AM420" s="196"/>
      <c r="AN420" s="196"/>
      <c r="AO420" s="135"/>
      <c r="AQ420" s="225"/>
    </row>
    <row r="421" spans="1:43" x14ac:dyDescent="0.4">
      <c r="A421" s="114">
        <f t="shared" si="86"/>
        <v>170801</v>
      </c>
      <c r="B421" s="120"/>
      <c r="C421" s="172">
        <f t="shared" si="87"/>
        <v>6</v>
      </c>
      <c r="D421" s="120"/>
      <c r="E421" s="114">
        <f t="shared" si="88"/>
        <v>170801</v>
      </c>
      <c r="F421" s="120"/>
      <c r="G421" s="114" t="s">
        <v>180</v>
      </c>
      <c r="H421" s="98"/>
      <c r="I421" s="152">
        <v>170801</v>
      </c>
      <c r="J421" s="152" t="s">
        <v>1</v>
      </c>
      <c r="K421" s="203" t="s">
        <v>487</v>
      </c>
      <c r="L421" s="215" t="s">
        <v>561</v>
      </c>
      <c r="M421" s="215"/>
      <c r="N421" s="215"/>
      <c r="O421" s="215"/>
      <c r="P421" s="215" t="s">
        <v>5</v>
      </c>
      <c r="Q421" s="215" t="s">
        <v>6</v>
      </c>
      <c r="R421" s="215" t="s">
        <v>7</v>
      </c>
      <c r="S421" s="215" t="s">
        <v>8</v>
      </c>
      <c r="T421" s="215" t="s">
        <v>9</v>
      </c>
      <c r="V421" s="97"/>
      <c r="W421" s="97"/>
      <c r="Y421" s="96"/>
      <c r="Z421" s="96"/>
      <c r="AA421" s="96"/>
      <c r="AB421" s="96"/>
      <c r="AC421" s="96"/>
      <c r="AE421" s="96">
        <f>IF((MAXA(Y421,Z421,AA421,AB421,AC421))/1000&lt;10,10,(MAXA(Y421,Z421,AA421,AB421,AC421)/1000))</f>
        <v>10</v>
      </c>
      <c r="AG421" s="96">
        <f>IF(MROUND(AE421+(AE421/100*AG$4),AH$4)&lt;&gt;0,MROUND(AE421+(AE421/100*AG$4),AH$4),5000)</f>
        <v>5000</v>
      </c>
      <c r="AJ421" s="96">
        <f>IF(J421&lt;&gt;"P",195000,19500)</f>
        <v>19500</v>
      </c>
      <c r="AL421" s="11" t="b">
        <f>IF(AND(AG421&lt;&gt;"",AJ421&lt;&gt;""),AG421&lt;AJ421,"")</f>
        <v>1</v>
      </c>
      <c r="AO421" s="96">
        <f t="shared" si="89"/>
        <v>5000</v>
      </c>
      <c r="AQ421" s="215"/>
    </row>
    <row r="422" spans="1:43" x14ac:dyDescent="0.4">
      <c r="A422" s="110">
        <f t="shared" si="86"/>
        <v>170802</v>
      </c>
      <c r="B422" s="119"/>
      <c r="C422" s="177">
        <f t="shared" si="87"/>
        <v>6</v>
      </c>
      <c r="D422" s="119"/>
      <c r="E422" s="110">
        <f t="shared" si="88"/>
        <v>170802</v>
      </c>
      <c r="F422" s="119"/>
      <c r="G422" s="110" t="s">
        <v>180</v>
      </c>
      <c r="H422" s="84"/>
      <c r="I422" s="157">
        <v>170802</v>
      </c>
      <c r="J422" s="157"/>
      <c r="K422" s="208" t="s">
        <v>173</v>
      </c>
      <c r="L422" s="220" t="s">
        <v>75</v>
      </c>
      <c r="M422" s="220"/>
      <c r="N422" s="220"/>
      <c r="O422" s="220"/>
      <c r="P422" s="220" t="s">
        <v>5</v>
      </c>
      <c r="Q422" s="220" t="s">
        <v>6</v>
      </c>
      <c r="R422" s="220" t="s">
        <v>7</v>
      </c>
      <c r="S422" s="220" t="s">
        <v>8</v>
      </c>
      <c r="T422" s="220" t="s">
        <v>9</v>
      </c>
      <c r="V422" s="74"/>
      <c r="W422" s="74"/>
      <c r="Y422" s="75"/>
      <c r="Z422" s="75"/>
      <c r="AA422" s="75"/>
      <c r="AB422" s="75"/>
      <c r="AC422" s="76"/>
      <c r="AE422" s="75">
        <f>IF((MAXA(Y422,Z422,AA422,AB422,AC422))/1000&lt;10,10,(MAXA(Y422,Z422,AA422,AB422,AC422)/1000))</f>
        <v>10</v>
      </c>
      <c r="AG422" s="75">
        <f>IF(MROUND(AE422+(AE422/100*AG$4),AH$4)&lt;&gt;0,MROUND(AE422+(AE422/100*AG$4),AH$4),5000)</f>
        <v>5000</v>
      </c>
      <c r="AJ422" s="75">
        <f>IF(J422&lt;&gt;"P",195000,19500)</f>
        <v>195000</v>
      </c>
      <c r="AO422" s="75">
        <f t="shared" si="89"/>
        <v>5000</v>
      </c>
      <c r="AQ422" s="220"/>
    </row>
    <row r="423" spans="1:43" x14ac:dyDescent="0.4">
      <c r="A423" s="124">
        <f t="shared" si="86"/>
        <v>1709</v>
      </c>
      <c r="B423" s="117"/>
      <c r="C423" s="175">
        <f t="shared" si="87"/>
        <v>4</v>
      </c>
      <c r="D423" s="117"/>
      <c r="E423" s="124">
        <f t="shared" si="88"/>
        <v>170900</v>
      </c>
      <c r="F423" s="117"/>
      <c r="G423" s="124"/>
      <c r="H423" s="160"/>
      <c r="I423" s="198">
        <v>1709</v>
      </c>
      <c r="J423" s="198"/>
      <c r="K423" s="211" t="s">
        <v>339</v>
      </c>
      <c r="L423" s="225"/>
      <c r="M423" s="225"/>
      <c r="N423" s="225"/>
      <c r="O423" s="225"/>
      <c r="P423" s="225"/>
      <c r="Q423" s="225"/>
      <c r="R423" s="225"/>
      <c r="S423" s="225"/>
      <c r="T423" s="225"/>
      <c r="U423" s="196"/>
      <c r="V423" s="128"/>
      <c r="W423" s="128"/>
      <c r="X423" s="196"/>
      <c r="Y423" s="135"/>
      <c r="Z423" s="135"/>
      <c r="AA423" s="135"/>
      <c r="AB423" s="135"/>
      <c r="AC423" s="141"/>
      <c r="AD423" s="196"/>
      <c r="AE423" s="135"/>
      <c r="AF423" s="196"/>
      <c r="AG423" s="135"/>
      <c r="AH423" s="196"/>
      <c r="AI423" s="196"/>
      <c r="AJ423" s="135"/>
      <c r="AK423" s="196"/>
      <c r="AL423" s="11" t="str">
        <f t="shared" ref="AL423:AL439" si="93">IF(AND(AG423&lt;&gt;"",AJ423&lt;&gt;""),AG423&lt;AJ423,"")</f>
        <v/>
      </c>
      <c r="AM423" s="196"/>
      <c r="AN423" s="196"/>
      <c r="AO423" s="135"/>
      <c r="AQ423" s="225"/>
    </row>
    <row r="424" spans="1:43" x14ac:dyDescent="0.4">
      <c r="A424" s="114">
        <f t="shared" si="86"/>
        <v>170902</v>
      </c>
      <c r="B424" s="120"/>
      <c r="C424" s="172">
        <f t="shared" si="87"/>
        <v>6</v>
      </c>
      <c r="D424" s="120"/>
      <c r="E424" s="114">
        <f t="shared" si="88"/>
        <v>170902</v>
      </c>
      <c r="F424" s="120"/>
      <c r="G424" s="114" t="s">
        <v>180</v>
      </c>
      <c r="H424" s="98"/>
      <c r="I424" s="152">
        <v>170902</v>
      </c>
      <c r="J424" s="152" t="s">
        <v>1</v>
      </c>
      <c r="K424" s="203" t="s">
        <v>488</v>
      </c>
      <c r="L424" s="215" t="s">
        <v>561</v>
      </c>
      <c r="M424" s="215"/>
      <c r="N424" s="215"/>
      <c r="O424" s="215"/>
      <c r="P424" s="215" t="s">
        <v>5</v>
      </c>
      <c r="Q424" s="215" t="s">
        <v>6</v>
      </c>
      <c r="R424" s="215" t="s">
        <v>7</v>
      </c>
      <c r="S424" s="215" t="s">
        <v>8</v>
      </c>
      <c r="T424" s="215" t="s">
        <v>9</v>
      </c>
      <c r="V424" s="97"/>
      <c r="W424" s="97"/>
      <c r="Y424" s="96"/>
      <c r="Z424" s="96"/>
      <c r="AA424" s="96"/>
      <c r="AB424" s="96"/>
      <c r="AC424" s="96"/>
      <c r="AE424" s="96">
        <f>IF((MAXA(Y424,Z424,AA424,AB424,AC424))/1000&lt;10,10,(MAXA(Y424,Z424,AA424,AB424,AC424)/1000))</f>
        <v>10</v>
      </c>
      <c r="AG424" s="96">
        <f>IF(MROUND(AE424+(AE424/100*AG$4),AH$4)&lt;&gt;0,MROUND(AE424+(AE424/100*AG$4),AH$4),5000)</f>
        <v>5000</v>
      </c>
      <c r="AJ424" s="96">
        <f>IF(J424&lt;&gt;"P",195000,19500)</f>
        <v>19500</v>
      </c>
      <c r="AL424" s="11" t="b">
        <f t="shared" si="93"/>
        <v>1</v>
      </c>
      <c r="AO424" s="96">
        <f t="shared" si="89"/>
        <v>5000</v>
      </c>
      <c r="AQ424" s="215"/>
    </row>
    <row r="425" spans="1:43" x14ac:dyDescent="0.4">
      <c r="A425" s="110">
        <f t="shared" si="86"/>
        <v>170903</v>
      </c>
      <c r="B425" s="119"/>
      <c r="C425" s="177">
        <f t="shared" si="87"/>
        <v>6</v>
      </c>
      <c r="D425" s="119"/>
      <c r="E425" s="110">
        <f t="shared" si="88"/>
        <v>170903</v>
      </c>
      <c r="F425" s="119"/>
      <c r="G425" s="110" t="s">
        <v>180</v>
      </c>
      <c r="H425" s="84"/>
      <c r="I425" s="157">
        <v>170903</v>
      </c>
      <c r="J425" s="157" t="s">
        <v>1</v>
      </c>
      <c r="K425" s="208" t="s">
        <v>261</v>
      </c>
      <c r="L425" s="220" t="s">
        <v>366</v>
      </c>
      <c r="M425" s="220"/>
      <c r="N425" s="220"/>
      <c r="O425" s="220"/>
      <c r="P425" s="220" t="s">
        <v>5</v>
      </c>
      <c r="Q425" s="220" t="s">
        <v>6</v>
      </c>
      <c r="R425" s="220" t="s">
        <v>7</v>
      </c>
      <c r="S425" s="220" t="s">
        <v>8</v>
      </c>
      <c r="T425" s="220" t="s">
        <v>9</v>
      </c>
      <c r="V425" s="74"/>
      <c r="W425" s="74"/>
      <c r="Y425" s="75"/>
      <c r="Z425" s="75"/>
      <c r="AA425" s="75"/>
      <c r="AB425" s="75"/>
      <c r="AC425" s="76"/>
      <c r="AE425" s="75">
        <f>IF((MAXA(Y425,Z425,AA425,AB425,AC425))/1000&lt;10,10,(MAXA(Y425,Z425,AA425,AB425,AC425)/1000))</f>
        <v>10</v>
      </c>
      <c r="AG425" s="75">
        <f>IF(MROUND(AE425+(AE425/100*AG$4),AH$4)&lt;&gt;0,MROUND(AE425+(AE425/100*AG$4),AH$4),5000)</f>
        <v>5000</v>
      </c>
      <c r="AJ425" s="75">
        <f>IF(J425&lt;&gt;"P",195000,19500)</f>
        <v>19500</v>
      </c>
      <c r="AL425" s="11" t="b">
        <f t="shared" si="93"/>
        <v>1</v>
      </c>
      <c r="AO425" s="75">
        <f t="shared" si="89"/>
        <v>5000</v>
      </c>
      <c r="AQ425" s="220"/>
    </row>
    <row r="426" spans="1:43" x14ac:dyDescent="0.4">
      <c r="A426" s="110">
        <f t="shared" si="86"/>
        <v>170904</v>
      </c>
      <c r="B426" s="119"/>
      <c r="C426" s="177">
        <f t="shared" si="87"/>
        <v>6</v>
      </c>
      <c r="D426" s="119"/>
      <c r="E426" s="110">
        <f t="shared" si="88"/>
        <v>170904</v>
      </c>
      <c r="F426" s="119"/>
      <c r="G426" s="110" t="s">
        <v>180</v>
      </c>
      <c r="H426" s="84"/>
      <c r="I426" s="157">
        <v>170904</v>
      </c>
      <c r="J426" s="157" t="s">
        <v>1</v>
      </c>
      <c r="K426" s="208" t="s">
        <v>353</v>
      </c>
      <c r="L426" s="220" t="s">
        <v>352</v>
      </c>
      <c r="M426" s="220"/>
      <c r="N426" s="220"/>
      <c r="O426" s="220"/>
      <c r="P426" s="220" t="s">
        <v>5</v>
      </c>
      <c r="Q426" s="220" t="s">
        <v>6</v>
      </c>
      <c r="R426" s="220"/>
      <c r="S426" s="220"/>
      <c r="T426" s="220" t="s">
        <v>9</v>
      </c>
      <c r="V426" s="74"/>
      <c r="W426" s="74"/>
      <c r="Y426" s="75"/>
      <c r="Z426" s="75"/>
      <c r="AA426" s="75"/>
      <c r="AB426" s="75"/>
      <c r="AC426" s="76"/>
      <c r="AE426" s="75">
        <f>IF((MAXA(Y426,Z426,AA426,AB426,AC426))/1000&lt;10,10,(MAXA(Y426,Z426,AA426,AB426,AC426)/1000))</f>
        <v>10</v>
      </c>
      <c r="AG426" s="75">
        <f>IF(MROUND(AE426+(AE426/100*AG$4),AH$4)&lt;&gt;0,MROUND(AE426+(AE426/100*AG$4),AH$4),5000)</f>
        <v>5000</v>
      </c>
      <c r="AJ426" s="75">
        <f>IF(J426&lt;&gt;"P",195000,19500)</f>
        <v>19500</v>
      </c>
      <c r="AL426" s="11" t="b">
        <f t="shared" si="93"/>
        <v>1</v>
      </c>
      <c r="AO426" s="75">
        <f t="shared" si="89"/>
        <v>5000</v>
      </c>
      <c r="AQ426" s="220"/>
    </row>
    <row r="427" spans="1:43" x14ac:dyDescent="0.4">
      <c r="A427" s="183">
        <f t="shared" si="86"/>
        <v>18</v>
      </c>
      <c r="B427" s="116"/>
      <c r="C427" s="184">
        <f t="shared" si="87"/>
        <v>2</v>
      </c>
      <c r="D427" s="116"/>
      <c r="E427" s="183">
        <f t="shared" si="88"/>
        <v>180000</v>
      </c>
      <c r="F427" s="116"/>
      <c r="G427" s="183"/>
      <c r="H427" s="185"/>
      <c r="I427" s="183">
        <v>18</v>
      </c>
      <c r="J427" s="183"/>
      <c r="K427" s="185" t="s">
        <v>286</v>
      </c>
      <c r="L427" s="222"/>
      <c r="M427" s="222"/>
      <c r="N427" s="222"/>
      <c r="O427" s="222"/>
      <c r="P427" s="222"/>
      <c r="Q427" s="222"/>
      <c r="R427" s="222"/>
      <c r="S427" s="222"/>
      <c r="T427" s="222"/>
      <c r="U427" s="195"/>
      <c r="V427" s="186"/>
      <c r="W427" s="186"/>
      <c r="X427" s="195"/>
      <c r="Y427" s="187"/>
      <c r="Z427" s="187"/>
      <c r="AA427" s="187"/>
      <c r="AB427" s="187"/>
      <c r="AC427" s="188"/>
      <c r="AD427" s="195"/>
      <c r="AE427" s="187"/>
      <c r="AF427" s="195"/>
      <c r="AG427" s="187"/>
      <c r="AH427" s="195"/>
      <c r="AI427" s="195"/>
      <c r="AJ427" s="187"/>
      <c r="AK427" s="195"/>
      <c r="AL427" s="11" t="str">
        <f t="shared" si="93"/>
        <v/>
      </c>
      <c r="AM427" s="195"/>
      <c r="AN427" s="195"/>
      <c r="AO427" s="187"/>
      <c r="AQ427" s="222"/>
    </row>
    <row r="428" spans="1:43" x14ac:dyDescent="0.4">
      <c r="A428" s="124">
        <f t="shared" si="86"/>
        <v>1801</v>
      </c>
      <c r="B428" s="117"/>
      <c r="C428" s="175">
        <f t="shared" si="87"/>
        <v>4</v>
      </c>
      <c r="D428" s="117"/>
      <c r="E428" s="124">
        <f t="shared" si="88"/>
        <v>180100</v>
      </c>
      <c r="F428" s="117"/>
      <c r="G428" s="124"/>
      <c r="H428" s="160"/>
      <c r="I428" s="198">
        <v>1801</v>
      </c>
      <c r="J428" s="198"/>
      <c r="K428" s="211" t="s">
        <v>340</v>
      </c>
      <c r="L428" s="225"/>
      <c r="M428" s="225"/>
      <c r="N428" s="225"/>
      <c r="O428" s="225"/>
      <c r="P428" s="225"/>
      <c r="Q428" s="225"/>
      <c r="R428" s="225"/>
      <c r="S428" s="225"/>
      <c r="T428" s="225"/>
      <c r="U428" s="196"/>
      <c r="V428" s="128"/>
      <c r="W428" s="128"/>
      <c r="X428" s="196"/>
      <c r="Y428" s="135"/>
      <c r="Z428" s="135"/>
      <c r="AA428" s="135"/>
      <c r="AB428" s="135"/>
      <c r="AC428" s="141"/>
      <c r="AD428" s="196"/>
      <c r="AE428" s="135"/>
      <c r="AF428" s="196"/>
      <c r="AG428" s="135"/>
      <c r="AH428" s="196"/>
      <c r="AI428" s="196"/>
      <c r="AJ428" s="135"/>
      <c r="AK428" s="196"/>
      <c r="AL428" s="11" t="str">
        <f t="shared" si="93"/>
        <v/>
      </c>
      <c r="AM428" s="196"/>
      <c r="AN428" s="196"/>
      <c r="AO428" s="135"/>
      <c r="AQ428" s="225"/>
    </row>
    <row r="429" spans="1:43" x14ac:dyDescent="0.4">
      <c r="A429" s="109">
        <f t="shared" si="86"/>
        <v>180101</v>
      </c>
      <c r="B429" s="118"/>
      <c r="C429" s="173">
        <f t="shared" si="87"/>
        <v>6</v>
      </c>
      <c r="D429" s="118"/>
      <c r="E429" s="109">
        <f t="shared" si="88"/>
        <v>180101</v>
      </c>
      <c r="F429" s="118"/>
      <c r="G429" s="109"/>
      <c r="H429" s="69"/>
      <c r="I429" s="154">
        <v>180101</v>
      </c>
      <c r="J429" s="154"/>
      <c r="K429" s="204" t="s">
        <v>111</v>
      </c>
      <c r="L429" s="216" t="s">
        <v>66</v>
      </c>
      <c r="M429" s="216"/>
      <c r="N429" s="216"/>
      <c r="O429" s="216"/>
      <c r="P429" s="216" t="s">
        <v>5</v>
      </c>
      <c r="Q429" s="216" t="s">
        <v>6</v>
      </c>
      <c r="R429" s="216" t="s">
        <v>7</v>
      </c>
      <c r="S429" s="216" t="s">
        <v>8</v>
      </c>
      <c r="T429" s="216" t="s">
        <v>9</v>
      </c>
      <c r="V429" s="68"/>
      <c r="W429" s="68"/>
      <c r="Y429" s="70"/>
      <c r="Z429" s="70"/>
      <c r="AA429" s="70"/>
      <c r="AB429" s="70"/>
      <c r="AC429" s="71">
        <v>1</v>
      </c>
      <c r="AE429" s="70">
        <f>IF((MAXA(Y429,Z429,AA429,AB429,AC429))/1000&lt;10,10,(MAXA(Y429,Z429,AA429,AB429,AC429)/1000))</f>
        <v>10</v>
      </c>
      <c r="AG429" s="70">
        <f>IF(MROUND(AE429+(AE429/100*AG$4),AH$4)&lt;&gt;0,MROUND(AE429+(AE429/100*AG$4),AH$4),5000)</f>
        <v>5000</v>
      </c>
      <c r="AJ429" s="70">
        <f>IF(J429&lt;&gt;"P",195000,19500)</f>
        <v>195000</v>
      </c>
      <c r="AL429" s="11" t="b">
        <f t="shared" si="93"/>
        <v>1</v>
      </c>
      <c r="AO429" s="70">
        <f t="shared" si="89"/>
        <v>5000</v>
      </c>
      <c r="AQ429" s="216"/>
    </row>
    <row r="430" spans="1:43" x14ac:dyDescent="0.4">
      <c r="A430" s="110">
        <f t="shared" si="86"/>
        <v>180103</v>
      </c>
      <c r="B430" s="119"/>
      <c r="C430" s="177">
        <f t="shared" si="87"/>
        <v>6</v>
      </c>
      <c r="D430" s="119"/>
      <c r="E430" s="110">
        <f t="shared" si="88"/>
        <v>180103</v>
      </c>
      <c r="F430" s="119"/>
      <c r="G430" s="110" t="s">
        <v>180</v>
      </c>
      <c r="H430" s="84"/>
      <c r="I430" s="157">
        <v>180103</v>
      </c>
      <c r="J430" s="157" t="s">
        <v>1</v>
      </c>
      <c r="K430" s="208" t="s">
        <v>262</v>
      </c>
      <c r="L430" s="220" t="s">
        <v>366</v>
      </c>
      <c r="M430" s="220"/>
      <c r="N430" s="220"/>
      <c r="O430" s="220"/>
      <c r="P430" s="220" t="s">
        <v>5</v>
      </c>
      <c r="Q430" s="220" t="s">
        <v>6</v>
      </c>
      <c r="R430" s="220" t="s">
        <v>7</v>
      </c>
      <c r="S430" s="220" t="s">
        <v>8</v>
      </c>
      <c r="T430" s="220" t="s">
        <v>9</v>
      </c>
      <c r="V430" s="74"/>
      <c r="W430" s="74"/>
      <c r="Y430" s="75"/>
      <c r="Z430" s="75"/>
      <c r="AA430" s="75"/>
      <c r="AB430" s="75"/>
      <c r="AC430" s="76"/>
      <c r="AE430" s="75">
        <f>IF((MAXA(Y430,Z430,AA430,AB430,AC430))/1000&lt;10,10,(MAXA(Y430,Z430,AA430,AB430,AC430)/1000))</f>
        <v>10</v>
      </c>
      <c r="AG430" s="75">
        <f>IF(MROUND(AE430+(AE430/100*AG$4),AH$4)&lt;&gt;0,MROUND(AE430+(AE430/100*AG$4),AH$4),5000)</f>
        <v>5000</v>
      </c>
      <c r="AJ430" s="75">
        <f>IF(J430&lt;&gt;"P",195000,19500)</f>
        <v>19500</v>
      </c>
      <c r="AL430" s="11" t="b">
        <f t="shared" si="93"/>
        <v>1</v>
      </c>
      <c r="AO430" s="75">
        <f t="shared" si="89"/>
        <v>5000</v>
      </c>
      <c r="AQ430" s="220"/>
    </row>
    <row r="431" spans="1:43" x14ac:dyDescent="0.4">
      <c r="A431" s="110">
        <f t="shared" si="86"/>
        <v>180103</v>
      </c>
      <c r="B431" s="119"/>
      <c r="C431" s="177">
        <f t="shared" si="87"/>
        <v>6</v>
      </c>
      <c r="D431" s="119"/>
      <c r="E431" s="110">
        <f t="shared" si="88"/>
        <v>180103</v>
      </c>
      <c r="F431" s="119"/>
      <c r="G431" s="110" t="s">
        <v>180</v>
      </c>
      <c r="H431" s="84"/>
      <c r="I431" s="157">
        <v>180103</v>
      </c>
      <c r="J431" s="157" t="s">
        <v>1</v>
      </c>
      <c r="K431" s="208" t="s">
        <v>274</v>
      </c>
      <c r="L431" s="220" t="s">
        <v>366</v>
      </c>
      <c r="M431" s="220"/>
      <c r="N431" s="220"/>
      <c r="O431" s="220"/>
      <c r="P431" s="220" t="s">
        <v>5</v>
      </c>
      <c r="Q431" s="220" t="s">
        <v>6</v>
      </c>
      <c r="R431" s="220" t="s">
        <v>7</v>
      </c>
      <c r="S431" s="220" t="s">
        <v>8</v>
      </c>
      <c r="T431" s="220" t="s">
        <v>9</v>
      </c>
      <c r="V431" s="74"/>
      <c r="W431" s="74"/>
      <c r="Y431" s="75"/>
      <c r="Z431" s="75"/>
      <c r="AA431" s="75"/>
      <c r="AB431" s="75"/>
      <c r="AC431" s="76"/>
      <c r="AE431" s="75">
        <f>IF((MAXA(Y431,Z431,AA431,AB431,AC431))/1000&lt;10,10,(MAXA(Y431,Z431,AA431,AB431,AC431)/1000))</f>
        <v>10</v>
      </c>
      <c r="AG431" s="75">
        <f>IF(MROUND(AE431+(AE431/100*AG$4),AH$4)&lt;&gt;0,MROUND(AE431+(AE431/100*AG$4),AH$4),5000)</f>
        <v>5000</v>
      </c>
      <c r="AJ431" s="75">
        <f>IF(J431&lt;&gt;"P",195000,19500)</f>
        <v>19500</v>
      </c>
      <c r="AL431" s="11" t="b">
        <f t="shared" si="93"/>
        <v>1</v>
      </c>
      <c r="AO431" s="75">
        <f t="shared" si="89"/>
        <v>5000</v>
      </c>
      <c r="AQ431" s="220"/>
    </row>
    <row r="432" spans="1:43" x14ac:dyDescent="0.4">
      <c r="A432" s="114">
        <f t="shared" si="86"/>
        <v>180104</v>
      </c>
      <c r="B432" s="120"/>
      <c r="C432" s="172">
        <f t="shared" si="87"/>
        <v>6</v>
      </c>
      <c r="D432" s="120"/>
      <c r="E432" s="114">
        <f t="shared" si="88"/>
        <v>180104</v>
      </c>
      <c r="F432" s="120"/>
      <c r="G432" s="114" t="s">
        <v>180</v>
      </c>
      <c r="H432" s="98"/>
      <c r="I432" s="152">
        <v>180104</v>
      </c>
      <c r="J432" s="152"/>
      <c r="K432" s="203" t="s">
        <v>489</v>
      </c>
      <c r="L432" s="215" t="s">
        <v>75</v>
      </c>
      <c r="M432" s="215"/>
      <c r="N432" s="215"/>
      <c r="O432" s="215"/>
      <c r="P432" s="215" t="s">
        <v>5</v>
      </c>
      <c r="Q432" s="215" t="s">
        <v>6</v>
      </c>
      <c r="R432" s="215" t="s">
        <v>7</v>
      </c>
      <c r="S432" s="215" t="s">
        <v>8</v>
      </c>
      <c r="T432" s="215" t="s">
        <v>9</v>
      </c>
      <c r="V432" s="97"/>
      <c r="W432" s="97"/>
      <c r="Y432" s="96"/>
      <c r="Z432" s="96"/>
      <c r="AA432" s="96"/>
      <c r="AB432" s="96"/>
      <c r="AC432" s="96"/>
      <c r="AE432" s="96">
        <f>IF((MAXA(Y432,Z432,AA432,AB432,AC432))/1000&lt;10,10,(MAXA(Y432,Z432,AA432,AB432,AC432)/1000))</f>
        <v>10</v>
      </c>
      <c r="AG432" s="96">
        <f>IF(MROUND(AE432+(AE432/100*AG$4),AH$4)&lt;&gt;0,MROUND(AE432+(AE432/100*AG$4),AH$4),5000)</f>
        <v>5000</v>
      </c>
      <c r="AJ432" s="96">
        <f>IF(J432&lt;&gt;"P",195000,19500)</f>
        <v>195000</v>
      </c>
      <c r="AL432" s="11" t="b">
        <f t="shared" si="93"/>
        <v>1</v>
      </c>
      <c r="AO432" s="96">
        <f t="shared" si="89"/>
        <v>5000</v>
      </c>
      <c r="AQ432" s="215"/>
    </row>
    <row r="433" spans="1:43" x14ac:dyDescent="0.4">
      <c r="A433" s="110">
        <f t="shared" si="86"/>
        <v>180109</v>
      </c>
      <c r="B433" s="119"/>
      <c r="C433" s="177">
        <f t="shared" si="87"/>
        <v>6</v>
      </c>
      <c r="D433" s="119"/>
      <c r="E433" s="110">
        <f t="shared" si="88"/>
        <v>180109</v>
      </c>
      <c r="F433" s="119"/>
      <c r="G433" s="110" t="s">
        <v>180</v>
      </c>
      <c r="H433" s="84"/>
      <c r="I433" s="157">
        <v>180109</v>
      </c>
      <c r="J433" s="157"/>
      <c r="K433" s="208" t="s">
        <v>199</v>
      </c>
      <c r="L433" s="220" t="s">
        <v>366</v>
      </c>
      <c r="M433" s="220"/>
      <c r="N433" s="220"/>
      <c r="O433" s="220"/>
      <c r="P433" s="220"/>
      <c r="Q433" s="220" t="s">
        <v>6</v>
      </c>
      <c r="R433" s="220" t="s">
        <v>7</v>
      </c>
      <c r="S433" s="220" t="s">
        <v>8</v>
      </c>
      <c r="T433" s="220" t="s">
        <v>9</v>
      </c>
      <c r="V433" s="74"/>
      <c r="W433" s="74"/>
      <c r="Y433" s="75"/>
      <c r="Z433" s="75"/>
      <c r="AA433" s="75"/>
      <c r="AB433" s="75"/>
      <c r="AC433" s="76"/>
      <c r="AE433" s="75">
        <f>IF((MAXA(Y433,Z433,AA433,AB433,AC433))/1000&lt;10,10,(MAXA(Y433,Z433,AA433,AB433,AC433)/1000))</f>
        <v>10</v>
      </c>
      <c r="AG433" s="75">
        <f>IF(MROUND(AE433+(AE433/100*AG$4),AH$4)&lt;&gt;0,MROUND(AE433+(AE433/100*AG$4),AH$4),5000)</f>
        <v>5000</v>
      </c>
      <c r="AJ433" s="75">
        <f>IF(J433&lt;&gt;"P",195000,19500)</f>
        <v>195000</v>
      </c>
      <c r="AL433" s="11" t="b">
        <f t="shared" si="93"/>
        <v>1</v>
      </c>
      <c r="AO433" s="75">
        <f t="shared" si="89"/>
        <v>5000</v>
      </c>
      <c r="AQ433" s="220"/>
    </row>
    <row r="434" spans="1:43" x14ac:dyDescent="0.4">
      <c r="A434" s="124">
        <f t="shared" si="86"/>
        <v>1802</v>
      </c>
      <c r="B434" s="117"/>
      <c r="C434" s="175">
        <f t="shared" si="87"/>
        <v>4</v>
      </c>
      <c r="D434" s="117"/>
      <c r="E434" s="124">
        <f t="shared" si="88"/>
        <v>180200</v>
      </c>
      <c r="F434" s="117"/>
      <c r="G434" s="124"/>
      <c r="H434" s="160"/>
      <c r="I434" s="198">
        <v>1802</v>
      </c>
      <c r="J434" s="198"/>
      <c r="K434" s="211" t="s">
        <v>341</v>
      </c>
      <c r="L434" s="225"/>
      <c r="M434" s="225"/>
      <c r="N434" s="225"/>
      <c r="O434" s="225"/>
      <c r="P434" s="225"/>
      <c r="Q434" s="225"/>
      <c r="R434" s="225"/>
      <c r="S434" s="225"/>
      <c r="T434" s="225"/>
      <c r="U434" s="196"/>
      <c r="V434" s="128"/>
      <c r="W434" s="128"/>
      <c r="X434" s="196"/>
      <c r="Y434" s="135"/>
      <c r="Z434" s="135"/>
      <c r="AA434" s="135"/>
      <c r="AB434" s="135"/>
      <c r="AC434" s="141"/>
      <c r="AD434" s="196"/>
      <c r="AE434" s="135"/>
      <c r="AF434" s="196"/>
      <c r="AG434" s="135"/>
      <c r="AH434" s="196"/>
      <c r="AI434" s="196"/>
      <c r="AJ434" s="135"/>
      <c r="AK434" s="196"/>
      <c r="AL434" s="11" t="str">
        <f t="shared" si="93"/>
        <v/>
      </c>
      <c r="AM434" s="196"/>
      <c r="AN434" s="196"/>
      <c r="AO434" s="135"/>
      <c r="AQ434" s="225"/>
    </row>
    <row r="435" spans="1:43" x14ac:dyDescent="0.4">
      <c r="A435" s="109">
        <f t="shared" si="86"/>
        <v>180201</v>
      </c>
      <c r="B435" s="118"/>
      <c r="C435" s="173">
        <f t="shared" si="87"/>
        <v>6</v>
      </c>
      <c r="D435" s="118"/>
      <c r="E435" s="109">
        <f t="shared" si="88"/>
        <v>180201</v>
      </c>
      <c r="F435" s="118"/>
      <c r="G435" s="109"/>
      <c r="H435" s="69"/>
      <c r="I435" s="154">
        <v>180201</v>
      </c>
      <c r="J435" s="154"/>
      <c r="K435" s="204" t="s">
        <v>112</v>
      </c>
      <c r="L435" s="216" t="s">
        <v>66</v>
      </c>
      <c r="M435" s="216"/>
      <c r="N435" s="216"/>
      <c r="O435" s="216"/>
      <c r="P435" s="216" t="s">
        <v>5</v>
      </c>
      <c r="Q435" s="216" t="s">
        <v>6</v>
      </c>
      <c r="R435" s="216" t="s">
        <v>7</v>
      </c>
      <c r="S435" s="216" t="s">
        <v>8</v>
      </c>
      <c r="T435" s="216" t="s">
        <v>9</v>
      </c>
      <c r="V435" s="68"/>
      <c r="W435" s="68"/>
      <c r="Y435" s="70"/>
      <c r="Z435" s="70"/>
      <c r="AA435" s="70"/>
      <c r="AB435" s="70"/>
      <c r="AC435" s="71">
        <v>1</v>
      </c>
      <c r="AE435" s="70">
        <f>IF((MAXA(Y435,Z435,AA435,AB435,AC435))/1000&lt;10,10,(MAXA(Y435,Z435,AA435,AB435,AC435)/1000))</f>
        <v>10</v>
      </c>
      <c r="AG435" s="70">
        <f>IF(MROUND(AE435+(AE435/100*AG$4),AH$4)&lt;&gt;0,MROUND(AE435+(AE435/100*AG$4),AH$4),5000)</f>
        <v>5000</v>
      </c>
      <c r="AJ435" s="70">
        <f>IF(J435&lt;&gt;"P",195000,19500)</f>
        <v>195000</v>
      </c>
      <c r="AL435" s="11" t="b">
        <f t="shared" si="93"/>
        <v>1</v>
      </c>
      <c r="AO435" s="70">
        <f t="shared" si="89"/>
        <v>5000</v>
      </c>
      <c r="AQ435" s="216"/>
    </row>
    <row r="436" spans="1:43" x14ac:dyDescent="0.4">
      <c r="A436" s="183">
        <f t="shared" si="86"/>
        <v>19</v>
      </c>
      <c r="B436" s="116"/>
      <c r="C436" s="184">
        <f t="shared" si="87"/>
        <v>2</v>
      </c>
      <c r="D436" s="116"/>
      <c r="E436" s="183">
        <f t="shared" si="88"/>
        <v>190000</v>
      </c>
      <c r="F436" s="116"/>
      <c r="G436" s="183"/>
      <c r="H436" s="185"/>
      <c r="I436" s="183">
        <v>19</v>
      </c>
      <c r="J436" s="183"/>
      <c r="K436" s="185" t="s">
        <v>287</v>
      </c>
      <c r="L436" s="222"/>
      <c r="M436" s="222"/>
      <c r="N436" s="222"/>
      <c r="O436" s="222"/>
      <c r="P436" s="222"/>
      <c r="Q436" s="222"/>
      <c r="R436" s="222"/>
      <c r="S436" s="222"/>
      <c r="T436" s="222"/>
      <c r="U436" s="195"/>
      <c r="V436" s="186"/>
      <c r="W436" s="186"/>
      <c r="X436" s="195"/>
      <c r="Y436" s="187"/>
      <c r="Z436" s="187"/>
      <c r="AA436" s="187"/>
      <c r="AB436" s="187"/>
      <c r="AC436" s="188"/>
      <c r="AD436" s="195"/>
      <c r="AE436" s="187"/>
      <c r="AF436" s="195"/>
      <c r="AG436" s="187"/>
      <c r="AH436" s="195"/>
      <c r="AI436" s="195"/>
      <c r="AJ436" s="187"/>
      <c r="AK436" s="195"/>
      <c r="AL436" s="11" t="str">
        <f t="shared" si="93"/>
        <v/>
      </c>
      <c r="AM436" s="195"/>
      <c r="AN436" s="195"/>
      <c r="AO436" s="187"/>
      <c r="AQ436" s="222"/>
    </row>
    <row r="437" spans="1:43" x14ac:dyDescent="0.4">
      <c r="A437" s="124">
        <f t="shared" si="86"/>
        <v>1901</v>
      </c>
      <c r="B437" s="117"/>
      <c r="C437" s="175">
        <f t="shared" si="87"/>
        <v>4</v>
      </c>
      <c r="D437" s="117"/>
      <c r="E437" s="124">
        <f t="shared" si="88"/>
        <v>190100</v>
      </c>
      <c r="F437" s="117"/>
      <c r="G437" s="124"/>
      <c r="H437" s="160"/>
      <c r="I437" s="198">
        <v>1901</v>
      </c>
      <c r="J437" s="198"/>
      <c r="K437" s="211" t="s">
        <v>342</v>
      </c>
      <c r="L437" s="225"/>
      <c r="M437" s="225"/>
      <c r="N437" s="225"/>
      <c r="O437" s="225"/>
      <c r="P437" s="225"/>
      <c r="Q437" s="225"/>
      <c r="R437" s="225"/>
      <c r="S437" s="225"/>
      <c r="T437" s="225"/>
      <c r="U437" s="196"/>
      <c r="V437" s="128"/>
      <c r="W437" s="128"/>
      <c r="X437" s="196"/>
      <c r="Y437" s="135"/>
      <c r="Z437" s="135"/>
      <c r="AA437" s="135"/>
      <c r="AB437" s="135"/>
      <c r="AC437" s="141"/>
      <c r="AD437" s="196"/>
      <c r="AE437" s="135"/>
      <c r="AF437" s="196"/>
      <c r="AG437" s="135"/>
      <c r="AH437" s="196"/>
      <c r="AI437" s="196"/>
      <c r="AJ437" s="135"/>
      <c r="AK437" s="196"/>
      <c r="AL437" s="11" t="str">
        <f t="shared" si="93"/>
        <v/>
      </c>
      <c r="AM437" s="196"/>
      <c r="AN437" s="196"/>
      <c r="AO437" s="135"/>
      <c r="AQ437" s="225"/>
    </row>
    <row r="438" spans="1:43" x14ac:dyDescent="0.4">
      <c r="A438" s="109">
        <f t="shared" si="86"/>
        <v>190102</v>
      </c>
      <c r="B438" s="118"/>
      <c r="C438" s="173">
        <f t="shared" si="87"/>
        <v>6</v>
      </c>
      <c r="D438" s="118"/>
      <c r="E438" s="109">
        <f t="shared" si="88"/>
        <v>190102</v>
      </c>
      <c r="F438" s="118"/>
      <c r="G438" s="109"/>
      <c r="H438" s="69"/>
      <c r="I438" s="154">
        <v>190102</v>
      </c>
      <c r="J438" s="154"/>
      <c r="K438" s="204" t="s">
        <v>113</v>
      </c>
      <c r="L438" s="216" t="s">
        <v>75</v>
      </c>
      <c r="M438" s="216"/>
      <c r="N438" s="216"/>
      <c r="O438" s="216" t="s">
        <v>4</v>
      </c>
      <c r="P438" s="216" t="s">
        <v>5</v>
      </c>
      <c r="Q438" s="216" t="s">
        <v>6</v>
      </c>
      <c r="R438" s="216"/>
      <c r="S438" s="216"/>
      <c r="T438" s="216"/>
      <c r="V438" s="68"/>
      <c r="W438" s="68"/>
      <c r="Y438" s="70"/>
      <c r="Z438" s="70"/>
      <c r="AA438" s="70"/>
      <c r="AB438" s="70"/>
      <c r="AC438" s="71">
        <v>1</v>
      </c>
      <c r="AE438" s="70">
        <f t="shared" ref="AE438:AE445" si="94">IF((MAXA(Y438,Z438,AA438,AB438,AC438))/1000&lt;10,10,(MAXA(Y438,Z438,AA438,AB438,AC438)/1000))</f>
        <v>10</v>
      </c>
      <c r="AG438" s="70">
        <f t="shared" ref="AG438:AG445" si="95">IF(MROUND(AE438+(AE438/100*AG$4),AH$4)&lt;&gt;0,MROUND(AE438+(AE438/100*AG$4),AH$4),5000)</f>
        <v>5000</v>
      </c>
      <c r="AJ438" s="70">
        <f t="shared" ref="AJ438:AJ445" si="96">IF(J438&lt;&gt;"P",195000,19500)</f>
        <v>195000</v>
      </c>
      <c r="AL438" s="11" t="b">
        <f t="shared" si="93"/>
        <v>1</v>
      </c>
      <c r="AO438" s="70">
        <f t="shared" si="89"/>
        <v>5000</v>
      </c>
      <c r="AQ438" s="216"/>
    </row>
    <row r="439" spans="1:43" x14ac:dyDescent="0.4">
      <c r="A439" s="114">
        <f t="shared" si="86"/>
        <v>190110</v>
      </c>
      <c r="B439" s="120"/>
      <c r="C439" s="172">
        <f t="shared" si="87"/>
        <v>6</v>
      </c>
      <c r="D439" s="120"/>
      <c r="E439" s="114">
        <f t="shared" si="88"/>
        <v>190110</v>
      </c>
      <c r="F439" s="120"/>
      <c r="G439" s="114" t="s">
        <v>180</v>
      </c>
      <c r="H439" s="98"/>
      <c r="I439" s="152">
        <v>190110</v>
      </c>
      <c r="J439" s="152" t="s">
        <v>1</v>
      </c>
      <c r="K439" s="203" t="s">
        <v>490</v>
      </c>
      <c r="L439" s="215" t="s">
        <v>75</v>
      </c>
      <c r="M439" s="215"/>
      <c r="N439" s="215"/>
      <c r="O439" s="215"/>
      <c r="P439" s="215" t="s">
        <v>5</v>
      </c>
      <c r="Q439" s="215" t="s">
        <v>6</v>
      </c>
      <c r="R439" s="215" t="s">
        <v>7</v>
      </c>
      <c r="S439" s="215" t="s">
        <v>8</v>
      </c>
      <c r="T439" s="215" t="s">
        <v>9</v>
      </c>
      <c r="V439" s="97"/>
      <c r="W439" s="97"/>
      <c r="Y439" s="96"/>
      <c r="Z439" s="96"/>
      <c r="AA439" s="96"/>
      <c r="AB439" s="96"/>
      <c r="AC439" s="96"/>
      <c r="AE439" s="96">
        <f t="shared" si="94"/>
        <v>10</v>
      </c>
      <c r="AG439" s="96">
        <f t="shared" si="95"/>
        <v>5000</v>
      </c>
      <c r="AJ439" s="96">
        <f t="shared" si="96"/>
        <v>19500</v>
      </c>
      <c r="AL439" s="11" t="b">
        <f t="shared" si="93"/>
        <v>1</v>
      </c>
      <c r="AO439" s="96">
        <f t="shared" si="89"/>
        <v>5000</v>
      </c>
      <c r="AQ439" s="215"/>
    </row>
    <row r="440" spans="1:43" x14ac:dyDescent="0.4">
      <c r="A440" s="110">
        <f t="shared" si="86"/>
        <v>190111</v>
      </c>
      <c r="B440" s="119"/>
      <c r="C440" s="177">
        <f t="shared" si="87"/>
        <v>6</v>
      </c>
      <c r="D440" s="119"/>
      <c r="E440" s="110">
        <f t="shared" si="88"/>
        <v>190111</v>
      </c>
      <c r="F440" s="119"/>
      <c r="G440" s="110" t="s">
        <v>180</v>
      </c>
      <c r="H440" s="84"/>
      <c r="I440" s="157">
        <v>190111</v>
      </c>
      <c r="J440" s="157" t="s">
        <v>1</v>
      </c>
      <c r="K440" s="208" t="s">
        <v>174</v>
      </c>
      <c r="L440" s="220" t="s">
        <v>75</v>
      </c>
      <c r="M440" s="220"/>
      <c r="N440" s="220"/>
      <c r="O440" s="220"/>
      <c r="P440" s="220" t="s">
        <v>5</v>
      </c>
      <c r="Q440" s="220" t="s">
        <v>6</v>
      </c>
      <c r="R440" s="220" t="s">
        <v>7</v>
      </c>
      <c r="S440" s="220" t="s">
        <v>8</v>
      </c>
      <c r="T440" s="220" t="s">
        <v>9</v>
      </c>
      <c r="V440" s="74"/>
      <c r="W440" s="74"/>
      <c r="Y440" s="75"/>
      <c r="Z440" s="75"/>
      <c r="AA440" s="75"/>
      <c r="AB440" s="75"/>
      <c r="AC440" s="76"/>
      <c r="AE440" s="75">
        <f t="shared" si="94"/>
        <v>10</v>
      </c>
      <c r="AG440" s="75">
        <f t="shared" si="95"/>
        <v>5000</v>
      </c>
      <c r="AJ440" s="75">
        <f t="shared" si="96"/>
        <v>19500</v>
      </c>
      <c r="AO440" s="75">
        <f t="shared" si="89"/>
        <v>5000</v>
      </c>
      <c r="AQ440" s="220"/>
    </row>
    <row r="441" spans="1:43" x14ac:dyDescent="0.4">
      <c r="A441" s="110">
        <f t="shared" si="86"/>
        <v>190112</v>
      </c>
      <c r="B441" s="119"/>
      <c r="C441" s="177">
        <f t="shared" si="87"/>
        <v>6</v>
      </c>
      <c r="D441" s="119"/>
      <c r="E441" s="110">
        <f t="shared" si="88"/>
        <v>190112</v>
      </c>
      <c r="F441" s="119"/>
      <c r="G441" s="110" t="s">
        <v>180</v>
      </c>
      <c r="H441" s="84"/>
      <c r="I441" s="157">
        <v>190112</v>
      </c>
      <c r="J441" s="157"/>
      <c r="K441" s="208" t="s">
        <v>175</v>
      </c>
      <c r="L441" s="220" t="s">
        <v>75</v>
      </c>
      <c r="M441" s="220"/>
      <c r="N441" s="220"/>
      <c r="O441" s="220"/>
      <c r="P441" s="220" t="s">
        <v>5</v>
      </c>
      <c r="Q441" s="220" t="s">
        <v>6</v>
      </c>
      <c r="R441" s="220" t="s">
        <v>7</v>
      </c>
      <c r="S441" s="220" t="s">
        <v>8</v>
      </c>
      <c r="T441" s="220" t="s">
        <v>9</v>
      </c>
      <c r="V441" s="74"/>
      <c r="W441" s="74"/>
      <c r="Y441" s="75"/>
      <c r="Z441" s="75"/>
      <c r="AA441" s="75"/>
      <c r="AB441" s="75"/>
      <c r="AC441" s="76"/>
      <c r="AE441" s="75">
        <f t="shared" si="94"/>
        <v>10</v>
      </c>
      <c r="AG441" s="75">
        <f t="shared" si="95"/>
        <v>5000</v>
      </c>
      <c r="AJ441" s="75">
        <f t="shared" si="96"/>
        <v>195000</v>
      </c>
      <c r="AO441" s="75">
        <f t="shared" si="89"/>
        <v>5000</v>
      </c>
      <c r="AQ441" s="220"/>
    </row>
    <row r="442" spans="1:43" x14ac:dyDescent="0.4">
      <c r="A442" s="114">
        <f t="shared" si="86"/>
        <v>190113</v>
      </c>
      <c r="B442" s="120"/>
      <c r="C442" s="172">
        <f t="shared" si="87"/>
        <v>6</v>
      </c>
      <c r="D442" s="120"/>
      <c r="E442" s="114">
        <f t="shared" si="88"/>
        <v>190113</v>
      </c>
      <c r="F442" s="120"/>
      <c r="G442" s="114" t="s">
        <v>180</v>
      </c>
      <c r="H442" s="98"/>
      <c r="I442" s="152">
        <v>190113</v>
      </c>
      <c r="J442" s="152" t="s">
        <v>1</v>
      </c>
      <c r="K442" s="203" t="s">
        <v>491</v>
      </c>
      <c r="L442" s="215" t="s">
        <v>75</v>
      </c>
      <c r="M442" s="215"/>
      <c r="N442" s="215"/>
      <c r="O442" s="215"/>
      <c r="P442" s="215" t="s">
        <v>5</v>
      </c>
      <c r="Q442" s="215" t="s">
        <v>6</v>
      </c>
      <c r="R442" s="215" t="s">
        <v>7</v>
      </c>
      <c r="S442" s="215" t="s">
        <v>8</v>
      </c>
      <c r="T442" s="215" t="s">
        <v>9</v>
      </c>
      <c r="V442" s="97"/>
      <c r="W442" s="97"/>
      <c r="Y442" s="96"/>
      <c r="Z442" s="96"/>
      <c r="AA442" s="96"/>
      <c r="AB442" s="96"/>
      <c r="AC442" s="96"/>
      <c r="AE442" s="96">
        <f t="shared" si="94"/>
        <v>10</v>
      </c>
      <c r="AG442" s="96">
        <f t="shared" si="95"/>
        <v>5000</v>
      </c>
      <c r="AJ442" s="96">
        <f t="shared" si="96"/>
        <v>19500</v>
      </c>
      <c r="AL442" s="11" t="b">
        <f t="shared" ref="AL442:AL473" si="97">IF(AND(AG442&lt;&gt;"",AJ442&lt;&gt;""),AG442&lt;AJ442,"")</f>
        <v>1</v>
      </c>
      <c r="AO442" s="96">
        <f t="shared" si="89"/>
        <v>5000</v>
      </c>
      <c r="AQ442" s="215"/>
    </row>
    <row r="443" spans="1:43" x14ac:dyDescent="0.4">
      <c r="A443" s="114">
        <f t="shared" si="86"/>
        <v>190114</v>
      </c>
      <c r="B443" s="120"/>
      <c r="C443" s="172">
        <f t="shared" si="87"/>
        <v>6</v>
      </c>
      <c r="D443" s="120"/>
      <c r="E443" s="114">
        <f t="shared" si="88"/>
        <v>190114</v>
      </c>
      <c r="F443" s="120"/>
      <c r="G443" s="114" t="s">
        <v>180</v>
      </c>
      <c r="H443" s="98"/>
      <c r="I443" s="152">
        <v>190114</v>
      </c>
      <c r="J443" s="152"/>
      <c r="K443" s="203" t="s">
        <v>492</v>
      </c>
      <c r="L443" s="215" t="s">
        <v>75</v>
      </c>
      <c r="M443" s="215"/>
      <c r="N443" s="215"/>
      <c r="O443" s="215"/>
      <c r="P443" s="215" t="s">
        <v>5</v>
      </c>
      <c r="Q443" s="215" t="s">
        <v>6</v>
      </c>
      <c r="R443" s="215" t="s">
        <v>7</v>
      </c>
      <c r="S443" s="215" t="s">
        <v>8</v>
      </c>
      <c r="T443" s="215" t="s">
        <v>9</v>
      </c>
      <c r="V443" s="97"/>
      <c r="W443" s="97"/>
      <c r="Y443" s="96"/>
      <c r="Z443" s="96"/>
      <c r="AA443" s="96"/>
      <c r="AB443" s="96"/>
      <c r="AC443" s="96"/>
      <c r="AE443" s="96">
        <f t="shared" si="94"/>
        <v>10</v>
      </c>
      <c r="AG443" s="96">
        <f t="shared" si="95"/>
        <v>5000</v>
      </c>
      <c r="AJ443" s="96">
        <f t="shared" si="96"/>
        <v>195000</v>
      </c>
      <c r="AL443" s="11" t="b">
        <f t="shared" si="97"/>
        <v>1</v>
      </c>
      <c r="AO443" s="96">
        <f t="shared" si="89"/>
        <v>5000</v>
      </c>
      <c r="AQ443" s="215"/>
    </row>
    <row r="444" spans="1:43" x14ac:dyDescent="0.4">
      <c r="A444" s="114">
        <f t="shared" si="86"/>
        <v>190116</v>
      </c>
      <c r="B444" s="120"/>
      <c r="C444" s="172">
        <f t="shared" si="87"/>
        <v>6</v>
      </c>
      <c r="D444" s="120"/>
      <c r="E444" s="114">
        <f t="shared" si="88"/>
        <v>190116</v>
      </c>
      <c r="F444" s="120"/>
      <c r="G444" s="114" t="s">
        <v>180</v>
      </c>
      <c r="H444" s="98"/>
      <c r="I444" s="152">
        <v>190116</v>
      </c>
      <c r="J444" s="152"/>
      <c r="K444" s="203" t="s">
        <v>493</v>
      </c>
      <c r="L444" s="215" t="s">
        <v>75</v>
      </c>
      <c r="M444" s="215"/>
      <c r="N444" s="215"/>
      <c r="O444" s="215"/>
      <c r="P444" s="215" t="s">
        <v>5</v>
      </c>
      <c r="Q444" s="215" t="s">
        <v>6</v>
      </c>
      <c r="R444" s="215" t="s">
        <v>7</v>
      </c>
      <c r="S444" s="215" t="s">
        <v>8</v>
      </c>
      <c r="T444" s="215" t="s">
        <v>9</v>
      </c>
      <c r="V444" s="97"/>
      <c r="W444" s="97"/>
      <c r="Y444" s="96"/>
      <c r="Z444" s="96"/>
      <c r="AA444" s="96"/>
      <c r="AB444" s="96"/>
      <c r="AC444" s="96"/>
      <c r="AE444" s="96">
        <f t="shared" si="94"/>
        <v>10</v>
      </c>
      <c r="AG444" s="96">
        <f t="shared" si="95"/>
        <v>5000</v>
      </c>
      <c r="AJ444" s="96">
        <f t="shared" si="96"/>
        <v>195000</v>
      </c>
      <c r="AL444" s="11" t="b">
        <f t="shared" si="97"/>
        <v>1</v>
      </c>
      <c r="AO444" s="96">
        <f t="shared" si="89"/>
        <v>5000</v>
      </c>
      <c r="AQ444" s="215"/>
    </row>
    <row r="445" spans="1:43" x14ac:dyDescent="0.4">
      <c r="A445" s="114">
        <f t="shared" si="86"/>
        <v>190119</v>
      </c>
      <c r="B445" s="120"/>
      <c r="C445" s="172">
        <f t="shared" si="87"/>
        <v>6</v>
      </c>
      <c r="D445" s="120"/>
      <c r="E445" s="114">
        <f t="shared" si="88"/>
        <v>190119</v>
      </c>
      <c r="F445" s="120"/>
      <c r="G445" s="114" t="s">
        <v>180</v>
      </c>
      <c r="H445" s="98"/>
      <c r="I445" s="152">
        <v>190119</v>
      </c>
      <c r="J445" s="152"/>
      <c r="K445" s="203" t="s">
        <v>447</v>
      </c>
      <c r="L445" s="215" t="s">
        <v>75</v>
      </c>
      <c r="M445" s="215"/>
      <c r="N445" s="215"/>
      <c r="O445" s="215"/>
      <c r="P445" s="215" t="s">
        <v>5</v>
      </c>
      <c r="Q445" s="215" t="s">
        <v>6</v>
      </c>
      <c r="R445" s="215" t="s">
        <v>7</v>
      </c>
      <c r="S445" s="215" t="s">
        <v>8</v>
      </c>
      <c r="T445" s="215" t="s">
        <v>9</v>
      </c>
      <c r="V445" s="97"/>
      <c r="W445" s="97"/>
      <c r="Y445" s="96"/>
      <c r="Z445" s="96"/>
      <c r="AA445" s="96"/>
      <c r="AB445" s="96"/>
      <c r="AC445" s="96"/>
      <c r="AE445" s="96">
        <f t="shared" si="94"/>
        <v>10</v>
      </c>
      <c r="AG445" s="96">
        <f t="shared" si="95"/>
        <v>5000</v>
      </c>
      <c r="AJ445" s="96">
        <f t="shared" si="96"/>
        <v>195000</v>
      </c>
      <c r="AL445" s="11" t="b">
        <f t="shared" si="97"/>
        <v>1</v>
      </c>
      <c r="AO445" s="96">
        <f t="shared" si="89"/>
        <v>5000</v>
      </c>
      <c r="AQ445" s="215"/>
    </row>
    <row r="446" spans="1:43" x14ac:dyDescent="0.4">
      <c r="A446" s="124">
        <f t="shared" si="86"/>
        <v>1902</v>
      </c>
      <c r="B446" s="117"/>
      <c r="C446" s="175">
        <f t="shared" si="87"/>
        <v>4</v>
      </c>
      <c r="D446" s="117"/>
      <c r="E446" s="124">
        <f t="shared" si="88"/>
        <v>190200</v>
      </c>
      <c r="F446" s="117"/>
      <c r="G446" s="124"/>
      <c r="H446" s="160"/>
      <c r="I446" s="198">
        <v>1902</v>
      </c>
      <c r="J446" s="198"/>
      <c r="K446" s="211" t="s">
        <v>552</v>
      </c>
      <c r="L446" s="225"/>
      <c r="M446" s="225"/>
      <c r="N446" s="225"/>
      <c r="O446" s="225"/>
      <c r="P446" s="225"/>
      <c r="Q446" s="225"/>
      <c r="R446" s="225"/>
      <c r="S446" s="225"/>
      <c r="T446" s="225"/>
      <c r="U446" s="196"/>
      <c r="V446" s="128"/>
      <c r="W446" s="128"/>
      <c r="X446" s="196"/>
      <c r="Y446" s="135"/>
      <c r="Z446" s="135"/>
      <c r="AA446" s="135"/>
      <c r="AB446" s="135"/>
      <c r="AC446" s="141"/>
      <c r="AD446" s="196"/>
      <c r="AE446" s="135"/>
      <c r="AF446" s="196"/>
      <c r="AG446" s="135"/>
      <c r="AH446" s="196"/>
      <c r="AI446" s="196"/>
      <c r="AJ446" s="135"/>
      <c r="AK446" s="196"/>
      <c r="AL446" s="11" t="str">
        <f t="shared" si="97"/>
        <v/>
      </c>
      <c r="AM446" s="196"/>
      <c r="AN446" s="196"/>
      <c r="AO446" s="135"/>
      <c r="AQ446" s="225"/>
    </row>
    <row r="447" spans="1:43" x14ac:dyDescent="0.4">
      <c r="A447" s="114">
        <f t="shared" si="86"/>
        <v>190203</v>
      </c>
      <c r="B447" s="120"/>
      <c r="C447" s="172">
        <f t="shared" si="87"/>
        <v>6</v>
      </c>
      <c r="D447" s="120"/>
      <c r="E447" s="114">
        <f t="shared" si="88"/>
        <v>190203</v>
      </c>
      <c r="F447" s="120"/>
      <c r="G447" s="114" t="s">
        <v>180</v>
      </c>
      <c r="H447" s="98"/>
      <c r="I447" s="152">
        <v>190203</v>
      </c>
      <c r="J447" s="152"/>
      <c r="K447" s="203" t="s">
        <v>494</v>
      </c>
      <c r="L447" s="215" t="s">
        <v>75</v>
      </c>
      <c r="M447" s="215"/>
      <c r="N447" s="215"/>
      <c r="O447" s="215"/>
      <c r="P447" s="215" t="s">
        <v>5</v>
      </c>
      <c r="Q447" s="215" t="s">
        <v>6</v>
      </c>
      <c r="R447" s="215" t="s">
        <v>7</v>
      </c>
      <c r="S447" s="215" t="s">
        <v>8</v>
      </c>
      <c r="T447" s="215" t="s">
        <v>9</v>
      </c>
      <c r="V447" s="97"/>
      <c r="W447" s="97"/>
      <c r="Y447" s="96"/>
      <c r="Z447" s="96"/>
      <c r="AA447" s="96"/>
      <c r="AB447" s="96"/>
      <c r="AC447" s="96"/>
      <c r="AE447" s="96">
        <f t="shared" ref="AE447:AE452" si="98">IF((MAXA(Y447,Z447,AA447,AB447,AC447))/1000&lt;10,10,(MAXA(Y447,Z447,AA447,AB447,AC447)/1000))</f>
        <v>10</v>
      </c>
      <c r="AG447" s="96">
        <f t="shared" ref="AG447:AG452" si="99">IF(MROUND(AE447+(AE447/100*AG$4),AH$4)&lt;&gt;0,MROUND(AE447+(AE447/100*AG$4),AH$4),5000)</f>
        <v>5000</v>
      </c>
      <c r="AJ447" s="96">
        <f t="shared" ref="AJ447:AJ452" si="100">IF(J447&lt;&gt;"P",195000,19500)</f>
        <v>195000</v>
      </c>
      <c r="AL447" s="11" t="b">
        <f t="shared" si="97"/>
        <v>1</v>
      </c>
      <c r="AO447" s="96">
        <f t="shared" si="89"/>
        <v>5000</v>
      </c>
      <c r="AQ447" s="215"/>
    </row>
    <row r="448" spans="1:43" x14ac:dyDescent="0.4">
      <c r="A448" s="114">
        <f t="shared" si="86"/>
        <v>190204</v>
      </c>
      <c r="B448" s="120"/>
      <c r="C448" s="172">
        <f t="shared" si="87"/>
        <v>6</v>
      </c>
      <c r="D448" s="120"/>
      <c r="E448" s="114">
        <f t="shared" si="88"/>
        <v>190204</v>
      </c>
      <c r="F448" s="120"/>
      <c r="G448" s="114" t="s">
        <v>180</v>
      </c>
      <c r="H448" s="98"/>
      <c r="I448" s="152">
        <v>190204</v>
      </c>
      <c r="J448" s="152" t="s">
        <v>1</v>
      </c>
      <c r="K448" s="203" t="s">
        <v>495</v>
      </c>
      <c r="L448" s="215" t="s">
        <v>75</v>
      </c>
      <c r="M448" s="215"/>
      <c r="N448" s="215"/>
      <c r="O448" s="215"/>
      <c r="P448" s="215" t="s">
        <v>5</v>
      </c>
      <c r="Q448" s="215" t="s">
        <v>6</v>
      </c>
      <c r="R448" s="215" t="s">
        <v>7</v>
      </c>
      <c r="S448" s="215" t="s">
        <v>8</v>
      </c>
      <c r="T448" s="215" t="s">
        <v>9</v>
      </c>
      <c r="V448" s="97"/>
      <c r="W448" s="97"/>
      <c r="Y448" s="96"/>
      <c r="Z448" s="96"/>
      <c r="AA448" s="96"/>
      <c r="AB448" s="96"/>
      <c r="AC448" s="96"/>
      <c r="AE448" s="96">
        <f t="shared" si="98"/>
        <v>10</v>
      </c>
      <c r="AG448" s="96">
        <f t="shared" si="99"/>
        <v>5000</v>
      </c>
      <c r="AJ448" s="96">
        <f t="shared" si="100"/>
        <v>19500</v>
      </c>
      <c r="AL448" s="11" t="b">
        <f t="shared" si="97"/>
        <v>1</v>
      </c>
      <c r="AO448" s="96">
        <f t="shared" si="89"/>
        <v>5000</v>
      </c>
      <c r="AQ448" s="215"/>
    </row>
    <row r="449" spans="1:43" x14ac:dyDescent="0.4">
      <c r="A449" s="114">
        <f t="shared" si="86"/>
        <v>190205</v>
      </c>
      <c r="B449" s="120"/>
      <c r="C449" s="172">
        <f t="shared" si="87"/>
        <v>6</v>
      </c>
      <c r="D449" s="120"/>
      <c r="E449" s="114">
        <f t="shared" si="88"/>
        <v>190205</v>
      </c>
      <c r="F449" s="120"/>
      <c r="G449" s="114" t="s">
        <v>180</v>
      </c>
      <c r="H449" s="98"/>
      <c r="I449" s="152">
        <v>190205</v>
      </c>
      <c r="J449" s="152" t="s">
        <v>1</v>
      </c>
      <c r="K449" s="203" t="s">
        <v>496</v>
      </c>
      <c r="L449" s="215" t="s">
        <v>366</v>
      </c>
      <c r="M449" s="215"/>
      <c r="N449" s="215"/>
      <c r="O449" s="215"/>
      <c r="P449" s="215" t="s">
        <v>5</v>
      </c>
      <c r="Q449" s="215" t="s">
        <v>6</v>
      </c>
      <c r="R449" s="215" t="s">
        <v>7</v>
      </c>
      <c r="S449" s="215" t="s">
        <v>8</v>
      </c>
      <c r="T449" s="215" t="s">
        <v>9</v>
      </c>
      <c r="V449" s="97"/>
      <c r="W449" s="97"/>
      <c r="Y449" s="96"/>
      <c r="Z449" s="96"/>
      <c r="AA449" s="96"/>
      <c r="AB449" s="96"/>
      <c r="AC449" s="96"/>
      <c r="AE449" s="96">
        <f t="shared" si="98"/>
        <v>10</v>
      </c>
      <c r="AG449" s="96">
        <f t="shared" si="99"/>
        <v>5000</v>
      </c>
      <c r="AJ449" s="96">
        <f t="shared" si="100"/>
        <v>19500</v>
      </c>
      <c r="AL449" s="11" t="b">
        <f t="shared" si="97"/>
        <v>1</v>
      </c>
      <c r="AO449" s="96">
        <f t="shared" si="89"/>
        <v>5000</v>
      </c>
      <c r="AQ449" s="215"/>
    </row>
    <row r="450" spans="1:43" x14ac:dyDescent="0.4">
      <c r="A450" s="114">
        <f t="shared" si="86"/>
        <v>190206</v>
      </c>
      <c r="B450" s="120"/>
      <c r="C450" s="172">
        <f t="shared" si="87"/>
        <v>6</v>
      </c>
      <c r="D450" s="120"/>
      <c r="E450" s="114">
        <f t="shared" si="88"/>
        <v>190206</v>
      </c>
      <c r="F450" s="120"/>
      <c r="G450" s="114" t="s">
        <v>180</v>
      </c>
      <c r="H450" s="98"/>
      <c r="I450" s="152">
        <v>190206</v>
      </c>
      <c r="J450" s="152"/>
      <c r="K450" s="203" t="s">
        <v>497</v>
      </c>
      <c r="L450" s="215" t="s">
        <v>366</v>
      </c>
      <c r="M450" s="215"/>
      <c r="N450" s="215"/>
      <c r="O450" s="215"/>
      <c r="P450" s="215" t="s">
        <v>5</v>
      </c>
      <c r="Q450" s="215" t="s">
        <v>6</v>
      </c>
      <c r="R450" s="215" t="s">
        <v>7</v>
      </c>
      <c r="S450" s="215" t="s">
        <v>8</v>
      </c>
      <c r="T450" s="215" t="s">
        <v>9</v>
      </c>
      <c r="V450" s="97"/>
      <c r="W450" s="97"/>
      <c r="Y450" s="96"/>
      <c r="Z450" s="96"/>
      <c r="AA450" s="96"/>
      <c r="AB450" s="96"/>
      <c r="AC450" s="96"/>
      <c r="AE450" s="96">
        <f t="shared" si="98"/>
        <v>10</v>
      </c>
      <c r="AG450" s="96">
        <f t="shared" si="99"/>
        <v>5000</v>
      </c>
      <c r="AJ450" s="96">
        <f t="shared" si="100"/>
        <v>195000</v>
      </c>
      <c r="AL450" s="11" t="b">
        <f t="shared" si="97"/>
        <v>1</v>
      </c>
      <c r="AO450" s="96">
        <f t="shared" si="89"/>
        <v>5000</v>
      </c>
      <c r="AQ450" s="215"/>
    </row>
    <row r="451" spans="1:43" x14ac:dyDescent="0.4">
      <c r="A451" s="114">
        <f t="shared" si="86"/>
        <v>190210</v>
      </c>
      <c r="B451" s="120"/>
      <c r="C451" s="172">
        <f t="shared" si="87"/>
        <v>6</v>
      </c>
      <c r="D451" s="120"/>
      <c r="E451" s="114">
        <f t="shared" si="88"/>
        <v>190210</v>
      </c>
      <c r="F451" s="120"/>
      <c r="G451" s="114" t="s">
        <v>180</v>
      </c>
      <c r="H451" s="98"/>
      <c r="I451" s="152">
        <v>190210</v>
      </c>
      <c r="J451" s="152"/>
      <c r="K451" s="203" t="s">
        <v>498</v>
      </c>
      <c r="L451" s="215" t="s">
        <v>366</v>
      </c>
      <c r="M451" s="215"/>
      <c r="N451" s="215"/>
      <c r="O451" s="215"/>
      <c r="P451" s="215" t="s">
        <v>5</v>
      </c>
      <c r="Q451" s="215" t="s">
        <v>6</v>
      </c>
      <c r="R451" s="215" t="s">
        <v>7</v>
      </c>
      <c r="S451" s="215" t="s">
        <v>8</v>
      </c>
      <c r="T451" s="215" t="s">
        <v>9</v>
      </c>
      <c r="V451" s="97"/>
      <c r="W451" s="97"/>
      <c r="Y451" s="96"/>
      <c r="Z451" s="96"/>
      <c r="AA451" s="96"/>
      <c r="AB451" s="96"/>
      <c r="AC451" s="96"/>
      <c r="AE451" s="96">
        <f t="shared" si="98"/>
        <v>10</v>
      </c>
      <c r="AG451" s="96">
        <f t="shared" si="99"/>
        <v>5000</v>
      </c>
      <c r="AJ451" s="96">
        <f t="shared" si="100"/>
        <v>195000</v>
      </c>
      <c r="AL451" s="11" t="b">
        <f t="shared" si="97"/>
        <v>1</v>
      </c>
      <c r="AO451" s="96">
        <f t="shared" si="89"/>
        <v>5000</v>
      </c>
      <c r="AQ451" s="215"/>
    </row>
    <row r="452" spans="1:43" x14ac:dyDescent="0.4">
      <c r="A452" s="114">
        <f t="shared" si="86"/>
        <v>190211</v>
      </c>
      <c r="B452" s="120"/>
      <c r="C452" s="172">
        <f t="shared" si="87"/>
        <v>6</v>
      </c>
      <c r="D452" s="120"/>
      <c r="E452" s="114">
        <f t="shared" si="88"/>
        <v>190211</v>
      </c>
      <c r="F452" s="120"/>
      <c r="G452" s="114" t="s">
        <v>180</v>
      </c>
      <c r="H452" s="98"/>
      <c r="I452" s="152">
        <v>190211</v>
      </c>
      <c r="J452" s="152" t="s">
        <v>1</v>
      </c>
      <c r="K452" s="203" t="s">
        <v>499</v>
      </c>
      <c r="L452" s="215" t="s">
        <v>366</v>
      </c>
      <c r="M452" s="215"/>
      <c r="N452" s="215"/>
      <c r="O452" s="215"/>
      <c r="P452" s="215" t="s">
        <v>5</v>
      </c>
      <c r="Q452" s="215" t="s">
        <v>6</v>
      </c>
      <c r="R452" s="215" t="s">
        <v>7</v>
      </c>
      <c r="S452" s="215" t="s">
        <v>8</v>
      </c>
      <c r="T452" s="215" t="s">
        <v>9</v>
      </c>
      <c r="V452" s="97"/>
      <c r="W452" s="97"/>
      <c r="Y452" s="96"/>
      <c r="Z452" s="96"/>
      <c r="AA452" s="96"/>
      <c r="AB452" s="96"/>
      <c r="AC452" s="96"/>
      <c r="AE452" s="96">
        <f t="shared" si="98"/>
        <v>10</v>
      </c>
      <c r="AG452" s="96">
        <f t="shared" si="99"/>
        <v>5000</v>
      </c>
      <c r="AJ452" s="96">
        <f t="shared" si="100"/>
        <v>19500</v>
      </c>
      <c r="AL452" s="11" t="b">
        <f t="shared" si="97"/>
        <v>1</v>
      </c>
      <c r="AO452" s="96">
        <f t="shared" si="89"/>
        <v>5000</v>
      </c>
      <c r="AQ452" s="215"/>
    </row>
    <row r="453" spans="1:43" x14ac:dyDescent="0.4">
      <c r="A453" s="124">
        <f t="shared" si="86"/>
        <v>1903</v>
      </c>
      <c r="B453" s="117"/>
      <c r="C453" s="175">
        <f t="shared" si="87"/>
        <v>4</v>
      </c>
      <c r="D453" s="117"/>
      <c r="E453" s="124">
        <f t="shared" si="88"/>
        <v>190300</v>
      </c>
      <c r="F453" s="117"/>
      <c r="G453" s="124"/>
      <c r="H453" s="160"/>
      <c r="I453" s="198">
        <v>1903</v>
      </c>
      <c r="J453" s="198"/>
      <c r="K453" s="211" t="s">
        <v>553</v>
      </c>
      <c r="L453" s="225"/>
      <c r="M453" s="225"/>
      <c r="N453" s="225"/>
      <c r="O453" s="225"/>
      <c r="P453" s="225"/>
      <c r="Q453" s="225"/>
      <c r="R453" s="225"/>
      <c r="S453" s="225"/>
      <c r="T453" s="225"/>
      <c r="U453" s="196"/>
      <c r="V453" s="128"/>
      <c r="W453" s="128"/>
      <c r="X453" s="196"/>
      <c r="Y453" s="135"/>
      <c r="Z453" s="135"/>
      <c r="AA453" s="135"/>
      <c r="AB453" s="135"/>
      <c r="AC453" s="141"/>
      <c r="AD453" s="196"/>
      <c r="AE453" s="135"/>
      <c r="AF453" s="196"/>
      <c r="AG453" s="135"/>
      <c r="AH453" s="196"/>
      <c r="AI453" s="196"/>
      <c r="AJ453" s="135"/>
      <c r="AK453" s="196"/>
      <c r="AL453" s="11" t="str">
        <f t="shared" si="97"/>
        <v/>
      </c>
      <c r="AM453" s="196"/>
      <c r="AN453" s="196"/>
      <c r="AO453" s="135"/>
      <c r="AQ453" s="225"/>
    </row>
    <row r="454" spans="1:43" x14ac:dyDescent="0.4">
      <c r="A454" s="114">
        <f t="shared" si="86"/>
        <v>190305</v>
      </c>
      <c r="B454" s="120"/>
      <c r="C454" s="172">
        <f t="shared" si="87"/>
        <v>6</v>
      </c>
      <c r="D454" s="120"/>
      <c r="E454" s="114">
        <f t="shared" si="88"/>
        <v>190305</v>
      </c>
      <c r="F454" s="120"/>
      <c r="G454" s="114" t="s">
        <v>180</v>
      </c>
      <c r="H454" s="98"/>
      <c r="I454" s="152">
        <v>190305</v>
      </c>
      <c r="J454" s="152"/>
      <c r="K454" s="203" t="s">
        <v>500</v>
      </c>
      <c r="L454" s="215" t="s">
        <v>366</v>
      </c>
      <c r="M454" s="215"/>
      <c r="N454" s="215"/>
      <c r="O454" s="215"/>
      <c r="P454" s="215" t="s">
        <v>5</v>
      </c>
      <c r="Q454" s="215" t="s">
        <v>6</v>
      </c>
      <c r="R454" s="215" t="s">
        <v>7</v>
      </c>
      <c r="S454" s="215" t="s">
        <v>8</v>
      </c>
      <c r="T454" s="215" t="s">
        <v>9</v>
      </c>
      <c r="V454" s="97"/>
      <c r="W454" s="97"/>
      <c r="Y454" s="96"/>
      <c r="Z454" s="96"/>
      <c r="AA454" s="96"/>
      <c r="AB454" s="96"/>
      <c r="AC454" s="96"/>
      <c r="AE454" s="96">
        <f>IF((MAXA(Y454,Z454,AA454,AB454,AC454))/1000&lt;10,10,(MAXA(Y454,Z454,AA454,AB454,AC454)/1000))</f>
        <v>10</v>
      </c>
      <c r="AG454" s="96">
        <f>IF(MROUND(AE454+(AE454/100*AG$4),AH$4)&lt;&gt;0,MROUND(AE454+(AE454/100*AG$4),AH$4),5000)</f>
        <v>5000</v>
      </c>
      <c r="AJ454" s="96">
        <f>IF(J454&lt;&gt;"P",195000,19500)</f>
        <v>195000</v>
      </c>
      <c r="AL454" s="11" t="b">
        <f t="shared" si="97"/>
        <v>1</v>
      </c>
      <c r="AO454" s="96">
        <f t="shared" si="89"/>
        <v>5000</v>
      </c>
      <c r="AQ454" s="215"/>
    </row>
    <row r="455" spans="1:43" x14ac:dyDescent="0.4">
      <c r="A455" s="114">
        <f t="shared" ref="A455:A518" si="101">I455</f>
        <v>190307</v>
      </c>
      <c r="B455" s="120"/>
      <c r="C455" s="172">
        <f t="shared" ref="C455:C518" si="102">LEN(A455)</f>
        <v>6</v>
      </c>
      <c r="D455" s="120"/>
      <c r="E455" s="114">
        <f t="shared" ref="E455:E518" si="103">IF(C455=1,A455*10000,IF(C455=2,A455*10000,IF(C455=3,A455*100,IF(C455=4,A455*100,IF(C455&gt;=5,A455)))))</f>
        <v>190307</v>
      </c>
      <c r="F455" s="120"/>
      <c r="G455" s="114" t="s">
        <v>180</v>
      </c>
      <c r="H455" s="98"/>
      <c r="I455" s="152">
        <v>190307</v>
      </c>
      <c r="J455" s="152"/>
      <c r="K455" s="203" t="s">
        <v>501</v>
      </c>
      <c r="L455" s="215" t="s">
        <v>366</v>
      </c>
      <c r="M455" s="215"/>
      <c r="N455" s="215"/>
      <c r="O455" s="215"/>
      <c r="P455" s="215" t="s">
        <v>5</v>
      </c>
      <c r="Q455" s="215" t="s">
        <v>6</v>
      </c>
      <c r="R455" s="215" t="s">
        <v>7</v>
      </c>
      <c r="S455" s="215" t="s">
        <v>8</v>
      </c>
      <c r="T455" s="215" t="s">
        <v>9</v>
      </c>
      <c r="V455" s="97"/>
      <c r="W455" s="97"/>
      <c r="Y455" s="96"/>
      <c r="Z455" s="96"/>
      <c r="AA455" s="96"/>
      <c r="AB455" s="96"/>
      <c r="AC455" s="96"/>
      <c r="AE455" s="96">
        <f>IF((MAXA(Y455,Z455,AA455,AB455,AC455))/1000&lt;10,10,(MAXA(Y455,Z455,AA455,AB455,AC455)/1000))</f>
        <v>10</v>
      </c>
      <c r="AG455" s="96">
        <f>IF(MROUND(AE455+(AE455/100*AG$4),AH$4)&lt;&gt;0,MROUND(AE455+(AE455/100*AG$4),AH$4),5000)</f>
        <v>5000</v>
      </c>
      <c r="AJ455" s="96">
        <f>IF(J455&lt;&gt;"P",195000,19500)</f>
        <v>195000</v>
      </c>
      <c r="AL455" s="11" t="b">
        <f t="shared" si="97"/>
        <v>1</v>
      </c>
      <c r="AO455" s="96">
        <f t="shared" si="89"/>
        <v>5000</v>
      </c>
      <c r="AQ455" s="215"/>
    </row>
    <row r="456" spans="1:43" x14ac:dyDescent="0.4">
      <c r="A456" s="124">
        <f t="shared" si="101"/>
        <v>1904</v>
      </c>
      <c r="B456" s="117"/>
      <c r="C456" s="175">
        <f t="shared" si="102"/>
        <v>4</v>
      </c>
      <c r="D456" s="117"/>
      <c r="E456" s="124">
        <f t="shared" si="103"/>
        <v>190400</v>
      </c>
      <c r="F456" s="117"/>
      <c r="G456" s="124"/>
      <c r="H456" s="160"/>
      <c r="I456" s="198">
        <v>1904</v>
      </c>
      <c r="J456" s="198"/>
      <c r="K456" s="211" t="s">
        <v>554</v>
      </c>
      <c r="L456" s="225"/>
      <c r="M456" s="225"/>
      <c r="N456" s="225"/>
      <c r="O456" s="225"/>
      <c r="P456" s="225"/>
      <c r="Q456" s="225"/>
      <c r="R456" s="225"/>
      <c r="S456" s="225"/>
      <c r="T456" s="225"/>
      <c r="U456" s="196"/>
      <c r="V456" s="128"/>
      <c r="W456" s="128"/>
      <c r="X456" s="196"/>
      <c r="Y456" s="135"/>
      <c r="Z456" s="135"/>
      <c r="AA456" s="135"/>
      <c r="AB456" s="135"/>
      <c r="AC456" s="141"/>
      <c r="AD456" s="196"/>
      <c r="AE456" s="135"/>
      <c r="AF456" s="196"/>
      <c r="AG456" s="135"/>
      <c r="AH456" s="196"/>
      <c r="AI456" s="196"/>
      <c r="AJ456" s="135"/>
      <c r="AK456" s="196"/>
      <c r="AL456" s="11" t="str">
        <f t="shared" si="97"/>
        <v/>
      </c>
      <c r="AM456" s="196"/>
      <c r="AN456" s="196"/>
      <c r="AO456" s="135"/>
      <c r="AQ456" s="225"/>
    </row>
    <row r="457" spans="1:43" x14ac:dyDescent="0.4">
      <c r="A457" s="114">
        <f t="shared" si="101"/>
        <v>190401</v>
      </c>
      <c r="B457" s="120"/>
      <c r="C457" s="172">
        <f t="shared" si="102"/>
        <v>6</v>
      </c>
      <c r="D457" s="120"/>
      <c r="E457" s="114">
        <f t="shared" si="103"/>
        <v>190401</v>
      </c>
      <c r="F457" s="120"/>
      <c r="G457" s="114" t="s">
        <v>180</v>
      </c>
      <c r="H457" s="98"/>
      <c r="I457" s="152">
        <v>190401</v>
      </c>
      <c r="J457" s="152"/>
      <c r="K457" s="203" t="s">
        <v>502</v>
      </c>
      <c r="L457" s="215" t="s">
        <v>366</v>
      </c>
      <c r="M457" s="215"/>
      <c r="N457" s="215"/>
      <c r="O457" s="215"/>
      <c r="P457" s="215" t="s">
        <v>5</v>
      </c>
      <c r="Q457" s="215" t="s">
        <v>6</v>
      </c>
      <c r="R457" s="215" t="s">
        <v>7</v>
      </c>
      <c r="S457" s="215" t="s">
        <v>8</v>
      </c>
      <c r="T457" s="215" t="s">
        <v>9</v>
      </c>
      <c r="V457" s="97"/>
      <c r="W457" s="97"/>
      <c r="Y457" s="96"/>
      <c r="Z457" s="96"/>
      <c r="AA457" s="96"/>
      <c r="AB457" s="96"/>
      <c r="AC457" s="96"/>
      <c r="AE457" s="96">
        <f>IF((MAXA(Y457,Z457,AA457,AB457,AC457))/1000&lt;10,10,(MAXA(Y457,Z457,AA457,AB457,AC457)/1000))</f>
        <v>10</v>
      </c>
      <c r="AG457" s="96">
        <f>IF(MROUND(AE457+(AE457/100*AG$4),AH$4)&lt;&gt;0,MROUND(AE457+(AE457/100*AG$4),AH$4),5000)</f>
        <v>5000</v>
      </c>
      <c r="AJ457" s="96">
        <f>IF(J457&lt;&gt;"P",195000,19500)</f>
        <v>195000</v>
      </c>
      <c r="AL457" s="11" t="b">
        <f t="shared" si="97"/>
        <v>1</v>
      </c>
      <c r="AO457" s="96">
        <f t="shared" ref="AO457:AO519" si="104">AG457</f>
        <v>5000</v>
      </c>
      <c r="AQ457" s="215"/>
    </row>
    <row r="458" spans="1:43" x14ac:dyDescent="0.4">
      <c r="A458" s="124">
        <f t="shared" si="101"/>
        <v>1905</v>
      </c>
      <c r="B458" s="117"/>
      <c r="C458" s="175">
        <f t="shared" si="102"/>
        <v>4</v>
      </c>
      <c r="D458" s="117"/>
      <c r="E458" s="124">
        <f t="shared" si="103"/>
        <v>190500</v>
      </c>
      <c r="F458" s="117"/>
      <c r="G458" s="124"/>
      <c r="H458" s="160"/>
      <c r="I458" s="198">
        <v>1905</v>
      </c>
      <c r="J458" s="198"/>
      <c r="K458" s="211" t="s">
        <v>555</v>
      </c>
      <c r="L458" s="225"/>
      <c r="M458" s="225"/>
      <c r="N458" s="225"/>
      <c r="O458" s="225"/>
      <c r="P458" s="225"/>
      <c r="Q458" s="225"/>
      <c r="R458" s="225"/>
      <c r="S458" s="225"/>
      <c r="T458" s="225"/>
      <c r="U458" s="196"/>
      <c r="V458" s="128"/>
      <c r="W458" s="128"/>
      <c r="X458" s="196"/>
      <c r="Y458" s="135"/>
      <c r="Z458" s="135"/>
      <c r="AA458" s="135"/>
      <c r="AB458" s="135"/>
      <c r="AC458" s="141"/>
      <c r="AD458" s="196"/>
      <c r="AE458" s="135"/>
      <c r="AF458" s="196"/>
      <c r="AG458" s="135"/>
      <c r="AH458" s="196"/>
      <c r="AI458" s="196"/>
      <c r="AJ458" s="135"/>
      <c r="AK458" s="196"/>
      <c r="AL458" s="11" t="str">
        <f t="shared" si="97"/>
        <v/>
      </c>
      <c r="AM458" s="196"/>
      <c r="AN458" s="196"/>
      <c r="AO458" s="135"/>
      <c r="AQ458" s="225"/>
    </row>
    <row r="459" spans="1:43" x14ac:dyDescent="0.4">
      <c r="A459" s="114">
        <f t="shared" si="101"/>
        <v>190503</v>
      </c>
      <c r="B459" s="120"/>
      <c r="C459" s="172">
        <f t="shared" si="102"/>
        <v>6</v>
      </c>
      <c r="D459" s="120"/>
      <c r="E459" s="114">
        <f t="shared" si="103"/>
        <v>190503</v>
      </c>
      <c r="F459" s="120"/>
      <c r="G459" s="114" t="s">
        <v>180</v>
      </c>
      <c r="H459" s="98"/>
      <c r="I459" s="152">
        <v>190503</v>
      </c>
      <c r="J459" s="152"/>
      <c r="K459" s="203" t="s">
        <v>503</v>
      </c>
      <c r="L459" s="215" t="s">
        <v>366</v>
      </c>
      <c r="M459" s="215"/>
      <c r="N459" s="215"/>
      <c r="O459" s="215"/>
      <c r="P459" s="215" t="s">
        <v>5</v>
      </c>
      <c r="Q459" s="215" t="s">
        <v>6</v>
      </c>
      <c r="R459" s="215" t="s">
        <v>7</v>
      </c>
      <c r="S459" s="215" t="s">
        <v>8</v>
      </c>
      <c r="T459" s="215" t="s">
        <v>9</v>
      </c>
      <c r="V459" s="97"/>
      <c r="W459" s="97"/>
      <c r="Y459" s="96"/>
      <c r="Z459" s="96"/>
      <c r="AA459" s="96"/>
      <c r="AB459" s="96"/>
      <c r="AC459" s="96"/>
      <c r="AE459" s="96">
        <f>IF((MAXA(Y459,Z459,AA459,AB459,AC459))/1000&lt;10,10,(MAXA(Y459,Z459,AA459,AB459,AC459)/1000))</f>
        <v>10</v>
      </c>
      <c r="AG459" s="96">
        <f>IF(MROUND(AE459+(AE459/100*AG$4),AH$4)&lt;&gt;0,MROUND(AE459+(AE459/100*AG$4),AH$4),5000)</f>
        <v>5000</v>
      </c>
      <c r="AJ459" s="96">
        <f>IF(J459&lt;&gt;"P",195000,19500)</f>
        <v>195000</v>
      </c>
      <c r="AL459" s="11" t="b">
        <f t="shared" si="97"/>
        <v>1</v>
      </c>
      <c r="AO459" s="96">
        <f t="shared" si="104"/>
        <v>5000</v>
      </c>
      <c r="AQ459" s="215"/>
    </row>
    <row r="460" spans="1:43" x14ac:dyDescent="0.4">
      <c r="A460" s="124">
        <f t="shared" si="101"/>
        <v>1907</v>
      </c>
      <c r="B460" s="117"/>
      <c r="C460" s="175">
        <f t="shared" si="102"/>
        <v>4</v>
      </c>
      <c r="D460" s="117"/>
      <c r="E460" s="124">
        <f t="shared" si="103"/>
        <v>190700</v>
      </c>
      <c r="F460" s="117"/>
      <c r="G460" s="124"/>
      <c r="H460" s="160"/>
      <c r="I460" s="198">
        <v>1907</v>
      </c>
      <c r="J460" s="198"/>
      <c r="K460" s="211" t="s">
        <v>556</v>
      </c>
      <c r="L460" s="225"/>
      <c r="M460" s="225"/>
      <c r="N460" s="225"/>
      <c r="O460" s="225"/>
      <c r="P460" s="225"/>
      <c r="Q460" s="225"/>
      <c r="R460" s="225"/>
      <c r="S460" s="225"/>
      <c r="T460" s="225"/>
      <c r="U460" s="196"/>
      <c r="V460" s="128"/>
      <c r="W460" s="128"/>
      <c r="X460" s="196"/>
      <c r="Y460" s="135"/>
      <c r="Z460" s="135"/>
      <c r="AA460" s="135"/>
      <c r="AB460" s="135"/>
      <c r="AC460" s="141"/>
      <c r="AD460" s="196"/>
      <c r="AE460" s="135"/>
      <c r="AF460" s="196"/>
      <c r="AG460" s="135"/>
      <c r="AH460" s="196"/>
      <c r="AI460" s="196"/>
      <c r="AJ460" s="135"/>
      <c r="AK460" s="196"/>
      <c r="AL460" s="11" t="str">
        <f t="shared" si="97"/>
        <v/>
      </c>
      <c r="AM460" s="196"/>
      <c r="AN460" s="196"/>
      <c r="AO460" s="135"/>
      <c r="AQ460" s="225"/>
    </row>
    <row r="461" spans="1:43" x14ac:dyDescent="0.4">
      <c r="A461" s="114">
        <f t="shared" si="101"/>
        <v>190703</v>
      </c>
      <c r="B461" s="120"/>
      <c r="C461" s="172">
        <f t="shared" si="102"/>
        <v>6</v>
      </c>
      <c r="D461" s="120"/>
      <c r="E461" s="114">
        <f t="shared" si="103"/>
        <v>190703</v>
      </c>
      <c r="F461" s="120"/>
      <c r="G461" s="114" t="s">
        <v>180</v>
      </c>
      <c r="H461" s="98"/>
      <c r="I461" s="152">
        <v>190703</v>
      </c>
      <c r="J461" s="152"/>
      <c r="K461" s="203" t="s">
        <v>504</v>
      </c>
      <c r="L461" s="215" t="s">
        <v>366</v>
      </c>
      <c r="M461" s="215"/>
      <c r="N461" s="215"/>
      <c r="O461" s="215"/>
      <c r="P461" s="215" t="s">
        <v>5</v>
      </c>
      <c r="Q461" s="215" t="s">
        <v>6</v>
      </c>
      <c r="R461" s="215" t="s">
        <v>7</v>
      </c>
      <c r="S461" s="215" t="s">
        <v>8</v>
      </c>
      <c r="T461" s="215" t="s">
        <v>9</v>
      </c>
      <c r="V461" s="97"/>
      <c r="W461" s="97"/>
      <c r="Y461" s="96"/>
      <c r="Z461" s="96"/>
      <c r="AA461" s="96"/>
      <c r="AB461" s="96"/>
      <c r="AC461" s="96"/>
      <c r="AE461" s="96">
        <f>IF((MAXA(Y461,Z461,AA461,AB461,AC461))/1000&lt;10,10,(MAXA(Y461,Z461,AA461,AB461,AC461)/1000))</f>
        <v>10</v>
      </c>
      <c r="AG461" s="96">
        <f>IF(MROUND(AE461+(AE461/100*AG$4),AH$4)&lt;&gt;0,MROUND(AE461+(AE461/100*AG$4),AH$4),5000)</f>
        <v>5000</v>
      </c>
      <c r="AJ461" s="96">
        <f>IF(J461&lt;&gt;"P",195000,19500)</f>
        <v>195000</v>
      </c>
      <c r="AL461" s="11" t="b">
        <f t="shared" si="97"/>
        <v>1</v>
      </c>
      <c r="AO461" s="96">
        <f t="shared" si="104"/>
        <v>5000</v>
      </c>
      <c r="AQ461" s="215"/>
    </row>
    <row r="462" spans="1:43" x14ac:dyDescent="0.4">
      <c r="A462" s="124">
        <f t="shared" si="101"/>
        <v>1908</v>
      </c>
      <c r="B462" s="117"/>
      <c r="C462" s="175">
        <f t="shared" si="102"/>
        <v>4</v>
      </c>
      <c r="D462" s="117"/>
      <c r="E462" s="124">
        <f t="shared" si="103"/>
        <v>190800</v>
      </c>
      <c r="F462" s="117"/>
      <c r="G462" s="124"/>
      <c r="H462" s="160"/>
      <c r="I462" s="198">
        <v>1908</v>
      </c>
      <c r="J462" s="198"/>
      <c r="K462" s="211" t="s">
        <v>343</v>
      </c>
      <c r="L462" s="225"/>
      <c r="M462" s="225"/>
      <c r="N462" s="225"/>
      <c r="O462" s="225"/>
      <c r="P462" s="225"/>
      <c r="Q462" s="225"/>
      <c r="R462" s="225"/>
      <c r="S462" s="225"/>
      <c r="T462" s="225"/>
      <c r="U462" s="196"/>
      <c r="V462" s="128"/>
      <c r="W462" s="128"/>
      <c r="X462" s="196"/>
      <c r="Y462" s="135"/>
      <c r="Z462" s="135"/>
      <c r="AA462" s="135"/>
      <c r="AB462" s="135"/>
      <c r="AC462" s="141"/>
      <c r="AD462" s="196"/>
      <c r="AE462" s="135"/>
      <c r="AF462" s="196"/>
      <c r="AG462" s="135"/>
      <c r="AH462" s="196"/>
      <c r="AI462" s="196"/>
      <c r="AJ462" s="135"/>
      <c r="AK462" s="196"/>
      <c r="AL462" s="11" t="str">
        <f t="shared" si="97"/>
        <v/>
      </c>
      <c r="AM462" s="196"/>
      <c r="AN462" s="196"/>
      <c r="AO462" s="135"/>
      <c r="AQ462" s="225"/>
    </row>
    <row r="463" spans="1:43" x14ac:dyDescent="0.4">
      <c r="A463" s="110">
        <f t="shared" si="101"/>
        <v>190801</v>
      </c>
      <c r="B463" s="119"/>
      <c r="C463" s="177">
        <f t="shared" si="102"/>
        <v>6</v>
      </c>
      <c r="D463" s="119"/>
      <c r="E463" s="110">
        <f t="shared" si="103"/>
        <v>190801</v>
      </c>
      <c r="F463" s="119"/>
      <c r="G463" s="110" t="s">
        <v>180</v>
      </c>
      <c r="H463" s="84"/>
      <c r="I463" s="157">
        <v>190801</v>
      </c>
      <c r="J463" s="157"/>
      <c r="K463" s="208" t="s">
        <v>200</v>
      </c>
      <c r="L463" s="220" t="s">
        <v>366</v>
      </c>
      <c r="M463" s="220"/>
      <c r="N463" s="220"/>
      <c r="O463" s="220"/>
      <c r="P463" s="220" t="s">
        <v>5</v>
      </c>
      <c r="Q463" s="220" t="s">
        <v>6</v>
      </c>
      <c r="R463" s="220" t="s">
        <v>7</v>
      </c>
      <c r="S463" s="220" t="s">
        <v>8</v>
      </c>
      <c r="T463" s="220" t="s">
        <v>9</v>
      </c>
      <c r="V463" s="74"/>
      <c r="W463" s="74"/>
      <c r="Y463" s="75"/>
      <c r="Z463" s="75"/>
      <c r="AA463" s="75"/>
      <c r="AB463" s="75"/>
      <c r="AC463" s="76"/>
      <c r="AE463" s="75">
        <f t="shared" ref="AE463:AE472" si="105">IF((MAXA(Y463,Z463,AA463,AB463,AC463))/1000&lt;10,10,(MAXA(Y463,Z463,AA463,AB463,AC463)/1000))</f>
        <v>10</v>
      </c>
      <c r="AG463" s="75">
        <f t="shared" ref="AG463:AG472" si="106">IF(MROUND(AE463+(AE463/100*AG$4),AH$4)&lt;&gt;0,MROUND(AE463+(AE463/100*AG$4),AH$4),5000)</f>
        <v>5000</v>
      </c>
      <c r="AJ463" s="75">
        <f t="shared" ref="AJ463:AJ472" si="107">IF(J463&lt;&gt;"P",195000,19500)</f>
        <v>195000</v>
      </c>
      <c r="AL463" s="11" t="b">
        <f t="shared" si="97"/>
        <v>1</v>
      </c>
      <c r="AO463" s="75">
        <f t="shared" si="104"/>
        <v>5000</v>
      </c>
      <c r="AQ463" s="220"/>
    </row>
    <row r="464" spans="1:43" x14ac:dyDescent="0.4">
      <c r="A464" s="110">
        <f t="shared" si="101"/>
        <v>190802</v>
      </c>
      <c r="B464" s="119"/>
      <c r="C464" s="177">
        <f t="shared" si="102"/>
        <v>6</v>
      </c>
      <c r="D464" s="119"/>
      <c r="E464" s="110">
        <f t="shared" si="103"/>
        <v>190802</v>
      </c>
      <c r="F464" s="119"/>
      <c r="G464" s="110" t="s">
        <v>180</v>
      </c>
      <c r="H464" s="84"/>
      <c r="I464" s="157">
        <v>190802</v>
      </c>
      <c r="J464" s="157"/>
      <c r="K464" s="208" t="s">
        <v>217</v>
      </c>
      <c r="L464" s="220" t="s">
        <v>366</v>
      </c>
      <c r="M464" s="220"/>
      <c r="N464" s="220"/>
      <c r="O464" s="220"/>
      <c r="P464" s="220" t="s">
        <v>5</v>
      </c>
      <c r="Q464" s="220" t="s">
        <v>6</v>
      </c>
      <c r="R464" s="220" t="s">
        <v>7</v>
      </c>
      <c r="S464" s="220" t="s">
        <v>8</v>
      </c>
      <c r="T464" s="220" t="s">
        <v>9</v>
      </c>
      <c r="V464" s="74"/>
      <c r="W464" s="74"/>
      <c r="Y464" s="75"/>
      <c r="Z464" s="75"/>
      <c r="AA464" s="75"/>
      <c r="AB464" s="75"/>
      <c r="AC464" s="76"/>
      <c r="AE464" s="75">
        <f t="shared" si="105"/>
        <v>10</v>
      </c>
      <c r="AG464" s="75">
        <f t="shared" si="106"/>
        <v>5000</v>
      </c>
      <c r="AJ464" s="75">
        <f t="shared" si="107"/>
        <v>195000</v>
      </c>
      <c r="AL464" s="11" t="b">
        <f t="shared" si="97"/>
        <v>1</v>
      </c>
      <c r="AO464" s="75">
        <f t="shared" si="104"/>
        <v>5000</v>
      </c>
      <c r="AQ464" s="220"/>
    </row>
    <row r="465" spans="1:43" x14ac:dyDescent="0.4">
      <c r="A465" s="114">
        <f t="shared" si="101"/>
        <v>190805</v>
      </c>
      <c r="B465" s="120"/>
      <c r="C465" s="172">
        <f t="shared" si="102"/>
        <v>6</v>
      </c>
      <c r="D465" s="120"/>
      <c r="E465" s="114">
        <f t="shared" si="103"/>
        <v>190805</v>
      </c>
      <c r="F465" s="120"/>
      <c r="G465" s="114" t="s">
        <v>180</v>
      </c>
      <c r="H465" s="98"/>
      <c r="I465" s="152">
        <v>190805</v>
      </c>
      <c r="J465" s="152"/>
      <c r="K465" s="203" t="s">
        <v>505</v>
      </c>
      <c r="L465" s="215" t="s">
        <v>366</v>
      </c>
      <c r="M465" s="215"/>
      <c r="N465" s="215"/>
      <c r="O465" s="215"/>
      <c r="P465" s="215" t="s">
        <v>5</v>
      </c>
      <c r="Q465" s="215" t="s">
        <v>6</v>
      </c>
      <c r="R465" s="215" t="s">
        <v>7</v>
      </c>
      <c r="S465" s="215" t="s">
        <v>8</v>
      </c>
      <c r="T465" s="215" t="s">
        <v>9</v>
      </c>
      <c r="V465" s="97"/>
      <c r="W465" s="97"/>
      <c r="Y465" s="96"/>
      <c r="Z465" s="96"/>
      <c r="AA465" s="96"/>
      <c r="AB465" s="96"/>
      <c r="AC465" s="96"/>
      <c r="AE465" s="96">
        <f t="shared" si="105"/>
        <v>10</v>
      </c>
      <c r="AG465" s="96">
        <f t="shared" si="106"/>
        <v>5000</v>
      </c>
      <c r="AJ465" s="96">
        <f t="shared" si="107"/>
        <v>195000</v>
      </c>
      <c r="AL465" s="11" t="b">
        <f t="shared" si="97"/>
        <v>1</v>
      </c>
      <c r="AO465" s="96">
        <f t="shared" si="104"/>
        <v>5000</v>
      </c>
      <c r="AQ465" s="215"/>
    </row>
    <row r="466" spans="1:43" x14ac:dyDescent="0.4">
      <c r="A466" s="110">
        <f t="shared" si="101"/>
        <v>190806</v>
      </c>
      <c r="B466" s="119"/>
      <c r="C466" s="177">
        <f t="shared" si="102"/>
        <v>6</v>
      </c>
      <c r="D466" s="119"/>
      <c r="E466" s="110">
        <f t="shared" si="103"/>
        <v>190806</v>
      </c>
      <c r="F466" s="119"/>
      <c r="G466" s="110" t="s">
        <v>180</v>
      </c>
      <c r="H466" s="84"/>
      <c r="I466" s="157">
        <v>190806</v>
      </c>
      <c r="J466" s="157" t="s">
        <v>1</v>
      </c>
      <c r="K466" s="208" t="s">
        <v>204</v>
      </c>
      <c r="L466" s="220" t="s">
        <v>366</v>
      </c>
      <c r="M466" s="220"/>
      <c r="N466" s="220"/>
      <c r="O466" s="220"/>
      <c r="P466" s="220" t="s">
        <v>5</v>
      </c>
      <c r="Q466" s="220" t="s">
        <v>6</v>
      </c>
      <c r="R466" s="220" t="s">
        <v>7</v>
      </c>
      <c r="S466" s="220" t="s">
        <v>8</v>
      </c>
      <c r="T466" s="220" t="s">
        <v>9</v>
      </c>
      <c r="V466" s="74"/>
      <c r="W466" s="74"/>
      <c r="Y466" s="75"/>
      <c r="Z466" s="75"/>
      <c r="AA466" s="75"/>
      <c r="AB466" s="75"/>
      <c r="AC466" s="76"/>
      <c r="AE466" s="75">
        <f t="shared" si="105"/>
        <v>10</v>
      </c>
      <c r="AG466" s="75">
        <f t="shared" si="106"/>
        <v>5000</v>
      </c>
      <c r="AJ466" s="75">
        <f t="shared" si="107"/>
        <v>19500</v>
      </c>
      <c r="AL466" s="11" t="b">
        <f t="shared" si="97"/>
        <v>1</v>
      </c>
      <c r="AO466" s="75">
        <f t="shared" si="104"/>
        <v>5000</v>
      </c>
      <c r="AQ466" s="220"/>
    </row>
    <row r="467" spans="1:43" x14ac:dyDescent="0.4">
      <c r="A467" s="110">
        <f t="shared" si="101"/>
        <v>190809</v>
      </c>
      <c r="B467" s="119"/>
      <c r="C467" s="177">
        <f t="shared" si="102"/>
        <v>6</v>
      </c>
      <c r="D467" s="119"/>
      <c r="E467" s="110">
        <f t="shared" si="103"/>
        <v>190809</v>
      </c>
      <c r="F467" s="119"/>
      <c r="G467" s="110" t="s">
        <v>180</v>
      </c>
      <c r="H467" s="84"/>
      <c r="I467" s="157">
        <v>190809</v>
      </c>
      <c r="J467" s="157"/>
      <c r="K467" s="208" t="s">
        <v>218</v>
      </c>
      <c r="L467" s="220" t="s">
        <v>366</v>
      </c>
      <c r="M467" s="220"/>
      <c r="N467" s="220"/>
      <c r="O467" s="220"/>
      <c r="P467" s="220" t="s">
        <v>5</v>
      </c>
      <c r="Q467" s="220" t="s">
        <v>6</v>
      </c>
      <c r="R467" s="220" t="s">
        <v>7</v>
      </c>
      <c r="S467" s="220" t="s">
        <v>8</v>
      </c>
      <c r="T467" s="220" t="s">
        <v>9</v>
      </c>
      <c r="V467" s="74"/>
      <c r="W467" s="74"/>
      <c r="Y467" s="75"/>
      <c r="Z467" s="75"/>
      <c r="AA467" s="75"/>
      <c r="AB467" s="75"/>
      <c r="AC467" s="76"/>
      <c r="AE467" s="75">
        <f t="shared" si="105"/>
        <v>10</v>
      </c>
      <c r="AG467" s="75">
        <f t="shared" si="106"/>
        <v>5000</v>
      </c>
      <c r="AJ467" s="75">
        <f t="shared" si="107"/>
        <v>195000</v>
      </c>
      <c r="AL467" s="11" t="b">
        <f t="shared" si="97"/>
        <v>1</v>
      </c>
      <c r="AO467" s="75">
        <f t="shared" si="104"/>
        <v>5000</v>
      </c>
      <c r="AQ467" s="220"/>
    </row>
    <row r="468" spans="1:43" x14ac:dyDescent="0.4">
      <c r="A468" s="110">
        <f t="shared" si="101"/>
        <v>190810</v>
      </c>
      <c r="B468" s="119"/>
      <c r="C468" s="177">
        <f t="shared" si="102"/>
        <v>6</v>
      </c>
      <c r="D468" s="119"/>
      <c r="E468" s="110">
        <f t="shared" si="103"/>
        <v>190810</v>
      </c>
      <c r="F468" s="119"/>
      <c r="G468" s="110" t="s">
        <v>180</v>
      </c>
      <c r="H468" s="84"/>
      <c r="I468" s="157">
        <v>190810</v>
      </c>
      <c r="J468" s="157" t="s">
        <v>1</v>
      </c>
      <c r="K468" s="208" t="s">
        <v>263</v>
      </c>
      <c r="L468" s="220" t="s">
        <v>366</v>
      </c>
      <c r="M468" s="220"/>
      <c r="N468" s="220"/>
      <c r="O468" s="220"/>
      <c r="P468" s="220" t="s">
        <v>5</v>
      </c>
      <c r="Q468" s="220" t="s">
        <v>6</v>
      </c>
      <c r="R468" s="220" t="s">
        <v>7</v>
      </c>
      <c r="S468" s="220" t="s">
        <v>8</v>
      </c>
      <c r="T468" s="220" t="s">
        <v>9</v>
      </c>
      <c r="V468" s="74"/>
      <c r="W468" s="74"/>
      <c r="Y468" s="75"/>
      <c r="Z468" s="75"/>
      <c r="AA468" s="75"/>
      <c r="AB468" s="75"/>
      <c r="AC468" s="76"/>
      <c r="AE468" s="75">
        <f t="shared" si="105"/>
        <v>10</v>
      </c>
      <c r="AG468" s="75">
        <f t="shared" si="106"/>
        <v>5000</v>
      </c>
      <c r="AJ468" s="75">
        <f t="shared" si="107"/>
        <v>19500</v>
      </c>
      <c r="AL468" s="11" t="b">
        <f t="shared" si="97"/>
        <v>1</v>
      </c>
      <c r="AO468" s="75">
        <f t="shared" si="104"/>
        <v>5000</v>
      </c>
      <c r="AQ468" s="220"/>
    </row>
    <row r="469" spans="1:43" x14ac:dyDescent="0.4">
      <c r="A469" s="114">
        <f t="shared" si="101"/>
        <v>190812</v>
      </c>
      <c r="B469" s="120"/>
      <c r="C469" s="172">
        <f t="shared" si="102"/>
        <v>6</v>
      </c>
      <c r="D469" s="120"/>
      <c r="E469" s="114">
        <f t="shared" si="103"/>
        <v>190812</v>
      </c>
      <c r="F469" s="120"/>
      <c r="G469" s="114" t="s">
        <v>180</v>
      </c>
      <c r="H469" s="98"/>
      <c r="I469" s="152">
        <v>190812</v>
      </c>
      <c r="J469" s="152"/>
      <c r="K469" s="203" t="s">
        <v>506</v>
      </c>
      <c r="L469" s="215" t="s">
        <v>366</v>
      </c>
      <c r="M469" s="215"/>
      <c r="N469" s="215"/>
      <c r="O469" s="215"/>
      <c r="P469" s="215" t="s">
        <v>5</v>
      </c>
      <c r="Q469" s="215" t="s">
        <v>6</v>
      </c>
      <c r="R469" s="215" t="s">
        <v>7</v>
      </c>
      <c r="S469" s="215" t="s">
        <v>8</v>
      </c>
      <c r="T469" s="215" t="s">
        <v>9</v>
      </c>
      <c r="V469" s="97"/>
      <c r="W469" s="97"/>
      <c r="Y469" s="96"/>
      <c r="Z469" s="96"/>
      <c r="AA469" s="96"/>
      <c r="AB469" s="96"/>
      <c r="AC469" s="96"/>
      <c r="AE469" s="96">
        <f t="shared" si="105"/>
        <v>10</v>
      </c>
      <c r="AG469" s="96">
        <f t="shared" si="106"/>
        <v>5000</v>
      </c>
      <c r="AJ469" s="96">
        <f t="shared" si="107"/>
        <v>195000</v>
      </c>
      <c r="AL469" s="11" t="b">
        <f t="shared" si="97"/>
        <v>1</v>
      </c>
      <c r="AO469" s="96">
        <f t="shared" si="104"/>
        <v>5000</v>
      </c>
      <c r="AQ469" s="215"/>
    </row>
    <row r="470" spans="1:43" x14ac:dyDescent="0.4">
      <c r="A470" s="114">
        <f t="shared" si="101"/>
        <v>190813</v>
      </c>
      <c r="B470" s="120"/>
      <c r="C470" s="172">
        <f t="shared" si="102"/>
        <v>6</v>
      </c>
      <c r="D470" s="120"/>
      <c r="E470" s="114">
        <f t="shared" si="103"/>
        <v>190813</v>
      </c>
      <c r="F470" s="120"/>
      <c r="G470" s="114" t="s">
        <v>180</v>
      </c>
      <c r="H470" s="98"/>
      <c r="I470" s="152">
        <v>190813</v>
      </c>
      <c r="J470" s="152" t="s">
        <v>1</v>
      </c>
      <c r="K470" s="203" t="s">
        <v>558</v>
      </c>
      <c r="L470" s="215" t="s">
        <v>366</v>
      </c>
      <c r="M470" s="215"/>
      <c r="N470" s="215"/>
      <c r="O470" s="215"/>
      <c r="P470" s="215" t="s">
        <v>5</v>
      </c>
      <c r="Q470" s="215" t="s">
        <v>6</v>
      </c>
      <c r="R470" s="215" t="s">
        <v>7</v>
      </c>
      <c r="S470" s="215" t="s">
        <v>8</v>
      </c>
      <c r="T470" s="215" t="s">
        <v>9</v>
      </c>
      <c r="V470" s="97"/>
      <c r="W470" s="97"/>
      <c r="Y470" s="96"/>
      <c r="Z470" s="96"/>
      <c r="AA470" s="96"/>
      <c r="AB470" s="96"/>
      <c r="AC470" s="96"/>
      <c r="AE470" s="96">
        <f t="shared" si="105"/>
        <v>10</v>
      </c>
      <c r="AG470" s="96">
        <f t="shared" si="106"/>
        <v>5000</v>
      </c>
      <c r="AJ470" s="96">
        <f t="shared" si="107"/>
        <v>19500</v>
      </c>
      <c r="AL470" s="11" t="b">
        <f t="shared" si="97"/>
        <v>1</v>
      </c>
      <c r="AO470" s="96">
        <f t="shared" si="104"/>
        <v>5000</v>
      </c>
      <c r="AQ470" s="215"/>
    </row>
    <row r="471" spans="1:43" x14ac:dyDescent="0.4">
      <c r="A471" s="114">
        <f t="shared" si="101"/>
        <v>190814</v>
      </c>
      <c r="B471" s="120"/>
      <c r="C471" s="172">
        <f t="shared" si="102"/>
        <v>6</v>
      </c>
      <c r="D471" s="120"/>
      <c r="E471" s="114">
        <f t="shared" si="103"/>
        <v>190814</v>
      </c>
      <c r="F471" s="120"/>
      <c r="G471" s="114" t="s">
        <v>180</v>
      </c>
      <c r="H471" s="98"/>
      <c r="I471" s="152">
        <v>190814</v>
      </c>
      <c r="J471" s="152"/>
      <c r="K471" s="203" t="s">
        <v>559</v>
      </c>
      <c r="L471" s="215" t="s">
        <v>366</v>
      </c>
      <c r="M471" s="215"/>
      <c r="N471" s="215"/>
      <c r="O471" s="215"/>
      <c r="P471" s="215" t="s">
        <v>5</v>
      </c>
      <c r="Q471" s="215" t="s">
        <v>6</v>
      </c>
      <c r="R471" s="215" t="s">
        <v>7</v>
      </c>
      <c r="S471" s="215" t="s">
        <v>8</v>
      </c>
      <c r="T471" s="215" t="s">
        <v>9</v>
      </c>
      <c r="V471" s="97"/>
      <c r="W471" s="97"/>
      <c r="Y471" s="96"/>
      <c r="Z471" s="96"/>
      <c r="AA471" s="96"/>
      <c r="AB471" s="96"/>
      <c r="AC471" s="96"/>
      <c r="AE471" s="96">
        <f t="shared" si="105"/>
        <v>10</v>
      </c>
      <c r="AG471" s="96">
        <f t="shared" si="106"/>
        <v>5000</v>
      </c>
      <c r="AJ471" s="96">
        <f t="shared" si="107"/>
        <v>195000</v>
      </c>
      <c r="AL471" s="11" t="b">
        <f t="shared" si="97"/>
        <v>1</v>
      </c>
      <c r="AO471" s="96">
        <f t="shared" si="104"/>
        <v>5000</v>
      </c>
      <c r="AQ471" s="215"/>
    </row>
    <row r="472" spans="1:43" x14ac:dyDescent="0.4">
      <c r="A472" s="114">
        <f t="shared" si="101"/>
        <v>190899</v>
      </c>
      <c r="B472" s="120"/>
      <c r="C472" s="172">
        <f t="shared" si="102"/>
        <v>6</v>
      </c>
      <c r="D472" s="120"/>
      <c r="E472" s="114">
        <f t="shared" si="103"/>
        <v>190899</v>
      </c>
      <c r="F472" s="120"/>
      <c r="G472" s="114" t="s">
        <v>180</v>
      </c>
      <c r="H472" s="98"/>
      <c r="I472" s="152">
        <v>190899</v>
      </c>
      <c r="J472" s="152"/>
      <c r="K472" s="203" t="s">
        <v>361</v>
      </c>
      <c r="L472" s="215" t="s">
        <v>366</v>
      </c>
      <c r="M472" s="215"/>
      <c r="N472" s="215"/>
      <c r="O472" s="215"/>
      <c r="P472" s="215" t="s">
        <v>5</v>
      </c>
      <c r="Q472" s="215" t="s">
        <v>6</v>
      </c>
      <c r="R472" s="215" t="s">
        <v>7</v>
      </c>
      <c r="S472" s="215" t="s">
        <v>8</v>
      </c>
      <c r="T472" s="215" t="s">
        <v>9</v>
      </c>
      <c r="V472" s="97"/>
      <c r="W472" s="97"/>
      <c r="Y472" s="96"/>
      <c r="Z472" s="96"/>
      <c r="AA472" s="96"/>
      <c r="AB472" s="96"/>
      <c r="AC472" s="96"/>
      <c r="AE472" s="96">
        <f t="shared" si="105"/>
        <v>10</v>
      </c>
      <c r="AG472" s="96">
        <f t="shared" si="106"/>
        <v>5000</v>
      </c>
      <c r="AJ472" s="96">
        <f t="shared" si="107"/>
        <v>195000</v>
      </c>
      <c r="AL472" s="11" t="b">
        <f t="shared" si="97"/>
        <v>1</v>
      </c>
      <c r="AO472" s="96">
        <f t="shared" si="104"/>
        <v>5000</v>
      </c>
      <c r="AQ472" s="215"/>
    </row>
    <row r="473" spans="1:43" x14ac:dyDescent="0.4">
      <c r="A473" s="124">
        <f t="shared" si="101"/>
        <v>1909</v>
      </c>
      <c r="B473" s="117"/>
      <c r="C473" s="175">
        <f t="shared" si="102"/>
        <v>4</v>
      </c>
      <c r="D473" s="117"/>
      <c r="E473" s="124">
        <f t="shared" si="103"/>
        <v>190900</v>
      </c>
      <c r="F473" s="117"/>
      <c r="G473" s="124"/>
      <c r="H473" s="160"/>
      <c r="I473" s="198">
        <v>1909</v>
      </c>
      <c r="J473" s="198"/>
      <c r="K473" s="211" t="s">
        <v>344</v>
      </c>
      <c r="L473" s="225"/>
      <c r="M473" s="225"/>
      <c r="N473" s="225"/>
      <c r="O473" s="225"/>
      <c r="P473" s="225"/>
      <c r="Q473" s="225"/>
      <c r="R473" s="225"/>
      <c r="S473" s="225"/>
      <c r="T473" s="225"/>
      <c r="U473" s="196"/>
      <c r="V473" s="128"/>
      <c r="W473" s="128"/>
      <c r="X473" s="196"/>
      <c r="Y473" s="135"/>
      <c r="Z473" s="135"/>
      <c r="AA473" s="135"/>
      <c r="AB473" s="135"/>
      <c r="AC473" s="141"/>
      <c r="AD473" s="196"/>
      <c r="AE473" s="135"/>
      <c r="AF473" s="196"/>
      <c r="AG473" s="135"/>
      <c r="AH473" s="196"/>
      <c r="AI473" s="196"/>
      <c r="AJ473" s="135"/>
      <c r="AK473" s="196"/>
      <c r="AL473" s="11" t="str">
        <f t="shared" si="97"/>
        <v/>
      </c>
      <c r="AM473" s="196"/>
      <c r="AN473" s="196"/>
      <c r="AO473" s="135"/>
      <c r="AQ473" s="225"/>
    </row>
    <row r="474" spans="1:43" x14ac:dyDescent="0.4">
      <c r="A474" s="110">
        <f t="shared" si="101"/>
        <v>190901</v>
      </c>
      <c r="B474" s="119"/>
      <c r="C474" s="177">
        <f t="shared" si="102"/>
        <v>6</v>
      </c>
      <c r="D474" s="119"/>
      <c r="E474" s="110">
        <f t="shared" si="103"/>
        <v>190901</v>
      </c>
      <c r="F474" s="119"/>
      <c r="G474" s="110" t="s">
        <v>180</v>
      </c>
      <c r="H474" s="84"/>
      <c r="I474" s="157">
        <v>190901</v>
      </c>
      <c r="J474" s="157"/>
      <c r="K474" s="208" t="s">
        <v>201</v>
      </c>
      <c r="L474" s="220" t="s">
        <v>75</v>
      </c>
      <c r="M474" s="220"/>
      <c r="N474" s="220"/>
      <c r="O474" s="220"/>
      <c r="P474" s="220" t="s">
        <v>5</v>
      </c>
      <c r="Q474" s="220" t="s">
        <v>6</v>
      </c>
      <c r="R474" s="220" t="s">
        <v>7</v>
      </c>
      <c r="S474" s="220" t="s">
        <v>8</v>
      </c>
      <c r="T474" s="220" t="s">
        <v>9</v>
      </c>
      <c r="V474" s="74"/>
      <c r="W474" s="74"/>
      <c r="Y474" s="75"/>
      <c r="Z474" s="75"/>
      <c r="AA474" s="75"/>
      <c r="AB474" s="75"/>
      <c r="AC474" s="76"/>
      <c r="AE474" s="75">
        <f t="shared" ref="AE474:AE479" si="108">IF((MAXA(Y474,Z474,AA474,AB474,AC474))/1000&lt;10,10,(MAXA(Y474,Z474,AA474,AB474,AC474)/1000))</f>
        <v>10</v>
      </c>
      <c r="AG474" s="75">
        <f t="shared" ref="AG474:AG479" si="109">IF(MROUND(AE474+(AE474/100*AG$4),AH$4)&lt;&gt;0,MROUND(AE474+(AE474/100*AG$4),AH$4),5000)</f>
        <v>5000</v>
      </c>
      <c r="AJ474" s="75">
        <f t="shared" ref="AJ474:AJ479" si="110">IF(J474&lt;&gt;"P",195000,19500)</f>
        <v>195000</v>
      </c>
      <c r="AL474" s="11" t="b">
        <f t="shared" ref="AL474:AL505" si="111">IF(AND(AG474&lt;&gt;"",AJ474&lt;&gt;""),AG474&lt;AJ474,"")</f>
        <v>1</v>
      </c>
      <c r="AO474" s="75">
        <f t="shared" si="104"/>
        <v>5000</v>
      </c>
      <c r="AQ474" s="220"/>
    </row>
    <row r="475" spans="1:43" x14ac:dyDescent="0.4">
      <c r="A475" s="110">
        <f t="shared" si="101"/>
        <v>190902</v>
      </c>
      <c r="B475" s="119"/>
      <c r="C475" s="177">
        <f t="shared" si="102"/>
        <v>6</v>
      </c>
      <c r="D475" s="119"/>
      <c r="E475" s="110">
        <f t="shared" si="103"/>
        <v>190902</v>
      </c>
      <c r="F475" s="119"/>
      <c r="G475" s="110" t="s">
        <v>180</v>
      </c>
      <c r="H475" s="84"/>
      <c r="I475" s="157">
        <v>190902</v>
      </c>
      <c r="J475" s="157"/>
      <c r="K475" s="208" t="s">
        <v>202</v>
      </c>
      <c r="L475" s="220" t="s">
        <v>375</v>
      </c>
      <c r="M475" s="220"/>
      <c r="N475" s="220"/>
      <c r="O475" s="220"/>
      <c r="P475" s="220" t="s">
        <v>5</v>
      </c>
      <c r="Q475" s="220" t="s">
        <v>6</v>
      </c>
      <c r="R475" s="220" t="s">
        <v>7</v>
      </c>
      <c r="S475" s="220" t="s">
        <v>8</v>
      </c>
      <c r="T475" s="220" t="s">
        <v>9</v>
      </c>
      <c r="V475" s="74"/>
      <c r="W475" s="74"/>
      <c r="Y475" s="75"/>
      <c r="Z475" s="75"/>
      <c r="AA475" s="75"/>
      <c r="AB475" s="75"/>
      <c r="AC475" s="76"/>
      <c r="AE475" s="75">
        <f t="shared" si="108"/>
        <v>10</v>
      </c>
      <c r="AG475" s="75">
        <f t="shared" si="109"/>
        <v>5000</v>
      </c>
      <c r="AJ475" s="75">
        <f t="shared" si="110"/>
        <v>195000</v>
      </c>
      <c r="AL475" s="11" t="b">
        <f t="shared" si="111"/>
        <v>1</v>
      </c>
      <c r="AO475" s="75">
        <f t="shared" si="104"/>
        <v>5000</v>
      </c>
      <c r="AQ475" s="220"/>
    </row>
    <row r="476" spans="1:43" x14ac:dyDescent="0.4">
      <c r="A476" s="114">
        <f t="shared" si="101"/>
        <v>190903</v>
      </c>
      <c r="B476" s="120"/>
      <c r="C476" s="172">
        <f t="shared" si="102"/>
        <v>6</v>
      </c>
      <c r="D476" s="120"/>
      <c r="E476" s="114">
        <f t="shared" si="103"/>
        <v>190903</v>
      </c>
      <c r="F476" s="120"/>
      <c r="G476" s="114" t="s">
        <v>180</v>
      </c>
      <c r="H476" s="98"/>
      <c r="I476" s="152">
        <v>190903</v>
      </c>
      <c r="J476" s="152"/>
      <c r="K476" s="203" t="s">
        <v>507</v>
      </c>
      <c r="L476" s="215" t="s">
        <v>366</v>
      </c>
      <c r="M476" s="215"/>
      <c r="N476" s="215"/>
      <c r="O476" s="215"/>
      <c r="P476" s="215" t="s">
        <v>5</v>
      </c>
      <c r="Q476" s="215" t="s">
        <v>6</v>
      </c>
      <c r="R476" s="215" t="s">
        <v>7</v>
      </c>
      <c r="S476" s="215" t="s">
        <v>8</v>
      </c>
      <c r="T476" s="215" t="s">
        <v>9</v>
      </c>
      <c r="V476" s="97"/>
      <c r="W476" s="97"/>
      <c r="Y476" s="96"/>
      <c r="Z476" s="96"/>
      <c r="AA476" s="96"/>
      <c r="AB476" s="96"/>
      <c r="AC476" s="96"/>
      <c r="AE476" s="96">
        <f t="shared" si="108"/>
        <v>10</v>
      </c>
      <c r="AG476" s="96">
        <f t="shared" si="109"/>
        <v>5000</v>
      </c>
      <c r="AJ476" s="96">
        <f t="shared" si="110"/>
        <v>195000</v>
      </c>
      <c r="AL476" s="11" t="b">
        <f t="shared" si="111"/>
        <v>1</v>
      </c>
      <c r="AO476" s="96">
        <f t="shared" si="104"/>
        <v>5000</v>
      </c>
      <c r="AQ476" s="215"/>
    </row>
    <row r="477" spans="1:43" x14ac:dyDescent="0.4">
      <c r="A477" s="110">
        <f t="shared" si="101"/>
        <v>190904</v>
      </c>
      <c r="B477" s="119"/>
      <c r="C477" s="177">
        <f t="shared" si="102"/>
        <v>6</v>
      </c>
      <c r="D477" s="119"/>
      <c r="E477" s="110">
        <f t="shared" si="103"/>
        <v>190904</v>
      </c>
      <c r="F477" s="119"/>
      <c r="G477" s="110" t="s">
        <v>180</v>
      </c>
      <c r="H477" s="84"/>
      <c r="I477" s="157">
        <v>190904</v>
      </c>
      <c r="J477" s="157"/>
      <c r="K477" s="208" t="s">
        <v>203</v>
      </c>
      <c r="L477" s="220" t="s">
        <v>374</v>
      </c>
      <c r="M477" s="220"/>
      <c r="N477" s="220"/>
      <c r="O477" s="220"/>
      <c r="P477" s="220" t="s">
        <v>5</v>
      </c>
      <c r="Q477" s="220" t="s">
        <v>6</v>
      </c>
      <c r="R477" s="220" t="s">
        <v>7</v>
      </c>
      <c r="S477" s="220" t="s">
        <v>8</v>
      </c>
      <c r="T477" s="220" t="s">
        <v>9</v>
      </c>
      <c r="V477" s="74"/>
      <c r="W477" s="74"/>
      <c r="Y477" s="75"/>
      <c r="Z477" s="75"/>
      <c r="AA477" s="75"/>
      <c r="AB477" s="75"/>
      <c r="AC477" s="76"/>
      <c r="AE477" s="75">
        <f t="shared" si="108"/>
        <v>10</v>
      </c>
      <c r="AG477" s="75">
        <f t="shared" si="109"/>
        <v>5000</v>
      </c>
      <c r="AJ477" s="75">
        <f t="shared" si="110"/>
        <v>195000</v>
      </c>
      <c r="AL477" s="11" t="b">
        <f t="shared" si="111"/>
        <v>1</v>
      </c>
      <c r="AO477" s="75">
        <f t="shared" si="104"/>
        <v>5000</v>
      </c>
      <c r="AQ477" s="220"/>
    </row>
    <row r="478" spans="1:43" x14ac:dyDescent="0.4">
      <c r="A478" s="110">
        <f t="shared" si="101"/>
        <v>190905</v>
      </c>
      <c r="B478" s="119"/>
      <c r="C478" s="177">
        <f t="shared" si="102"/>
        <v>6</v>
      </c>
      <c r="D478" s="119"/>
      <c r="E478" s="110">
        <f t="shared" si="103"/>
        <v>190905</v>
      </c>
      <c r="F478" s="119"/>
      <c r="G478" s="110" t="s">
        <v>180</v>
      </c>
      <c r="H478" s="84"/>
      <c r="I478" s="157">
        <v>190905</v>
      </c>
      <c r="J478" s="157"/>
      <c r="K478" s="208" t="s">
        <v>204</v>
      </c>
      <c r="L478" s="220" t="s">
        <v>366</v>
      </c>
      <c r="M478" s="220"/>
      <c r="N478" s="220"/>
      <c r="O478" s="220"/>
      <c r="P478" s="220" t="s">
        <v>5</v>
      </c>
      <c r="Q478" s="220" t="s">
        <v>6</v>
      </c>
      <c r="R478" s="220" t="s">
        <v>7</v>
      </c>
      <c r="S478" s="220" t="s">
        <v>8</v>
      </c>
      <c r="T478" s="220" t="s">
        <v>9</v>
      </c>
      <c r="V478" s="74"/>
      <c r="W478" s="74"/>
      <c r="Y478" s="75"/>
      <c r="Z478" s="75"/>
      <c r="AA478" s="75"/>
      <c r="AB478" s="75"/>
      <c r="AC478" s="76"/>
      <c r="AE478" s="75">
        <f t="shared" si="108"/>
        <v>10</v>
      </c>
      <c r="AG478" s="75">
        <f t="shared" si="109"/>
        <v>5000</v>
      </c>
      <c r="AJ478" s="75">
        <f t="shared" si="110"/>
        <v>195000</v>
      </c>
      <c r="AL478" s="11" t="b">
        <f t="shared" si="111"/>
        <v>1</v>
      </c>
      <c r="AO478" s="75">
        <f t="shared" si="104"/>
        <v>5000</v>
      </c>
      <c r="AQ478" s="220"/>
    </row>
    <row r="479" spans="1:43" x14ac:dyDescent="0.4">
      <c r="A479" s="114">
        <f t="shared" si="101"/>
        <v>190906</v>
      </c>
      <c r="B479" s="120"/>
      <c r="C479" s="172">
        <f t="shared" si="102"/>
        <v>6</v>
      </c>
      <c r="D479" s="120"/>
      <c r="E479" s="114">
        <f t="shared" si="103"/>
        <v>190906</v>
      </c>
      <c r="F479" s="120"/>
      <c r="G479" s="114" t="s">
        <v>180</v>
      </c>
      <c r="H479" s="98"/>
      <c r="I479" s="152">
        <v>190906</v>
      </c>
      <c r="J479" s="152"/>
      <c r="K479" s="203" t="s">
        <v>508</v>
      </c>
      <c r="L479" s="215" t="s">
        <v>366</v>
      </c>
      <c r="M479" s="215"/>
      <c r="N479" s="215"/>
      <c r="O479" s="215"/>
      <c r="P479" s="215" t="s">
        <v>5</v>
      </c>
      <c r="Q479" s="215" t="s">
        <v>6</v>
      </c>
      <c r="R479" s="215" t="s">
        <v>7</v>
      </c>
      <c r="S479" s="215" t="s">
        <v>8</v>
      </c>
      <c r="T479" s="215" t="s">
        <v>9</v>
      </c>
      <c r="V479" s="97"/>
      <c r="W479" s="97"/>
      <c r="Y479" s="96"/>
      <c r="Z479" s="96"/>
      <c r="AA479" s="96"/>
      <c r="AB479" s="96"/>
      <c r="AC479" s="96"/>
      <c r="AE479" s="96">
        <f t="shared" si="108"/>
        <v>10</v>
      </c>
      <c r="AG479" s="96">
        <f t="shared" si="109"/>
        <v>5000</v>
      </c>
      <c r="AJ479" s="96">
        <f t="shared" si="110"/>
        <v>195000</v>
      </c>
      <c r="AL479" s="11" t="b">
        <f t="shared" si="111"/>
        <v>1</v>
      </c>
      <c r="AO479" s="96">
        <f t="shared" si="104"/>
        <v>5000</v>
      </c>
      <c r="AQ479" s="215"/>
    </row>
    <row r="480" spans="1:43" x14ac:dyDescent="0.4">
      <c r="A480" s="124">
        <f t="shared" si="101"/>
        <v>1910</v>
      </c>
      <c r="B480" s="117"/>
      <c r="C480" s="175">
        <f t="shared" si="102"/>
        <v>4</v>
      </c>
      <c r="D480" s="117"/>
      <c r="E480" s="124">
        <f t="shared" si="103"/>
        <v>191000</v>
      </c>
      <c r="F480" s="117"/>
      <c r="G480" s="124"/>
      <c r="H480" s="160"/>
      <c r="I480" s="198">
        <v>1910</v>
      </c>
      <c r="J480" s="198"/>
      <c r="K480" s="211" t="s">
        <v>345</v>
      </c>
      <c r="L480" s="225"/>
      <c r="M480" s="225"/>
      <c r="N480" s="225"/>
      <c r="O480" s="225"/>
      <c r="P480" s="225"/>
      <c r="Q480" s="225"/>
      <c r="R480" s="225"/>
      <c r="S480" s="225"/>
      <c r="T480" s="225"/>
      <c r="U480" s="196"/>
      <c r="V480" s="128"/>
      <c r="W480" s="128"/>
      <c r="X480" s="196"/>
      <c r="Y480" s="135"/>
      <c r="Z480" s="135"/>
      <c r="AA480" s="135"/>
      <c r="AB480" s="135"/>
      <c r="AC480" s="141"/>
      <c r="AD480" s="196"/>
      <c r="AE480" s="135"/>
      <c r="AF480" s="196"/>
      <c r="AG480" s="135"/>
      <c r="AH480" s="196"/>
      <c r="AI480" s="196"/>
      <c r="AJ480" s="135"/>
      <c r="AK480" s="196"/>
      <c r="AL480" s="11" t="str">
        <f t="shared" si="111"/>
        <v/>
      </c>
      <c r="AM480" s="196"/>
      <c r="AN480" s="196"/>
      <c r="AO480" s="135"/>
      <c r="AQ480" s="225"/>
    </row>
    <row r="481" spans="1:43" x14ac:dyDescent="0.4">
      <c r="A481" s="109">
        <f t="shared" si="101"/>
        <v>191001</v>
      </c>
      <c r="B481" s="118"/>
      <c r="C481" s="173">
        <f t="shared" si="102"/>
        <v>6</v>
      </c>
      <c r="D481" s="118"/>
      <c r="E481" s="109">
        <f t="shared" si="103"/>
        <v>191001</v>
      </c>
      <c r="F481" s="118"/>
      <c r="G481" s="109"/>
      <c r="H481" s="69"/>
      <c r="I481" s="154">
        <v>191001</v>
      </c>
      <c r="J481" s="154"/>
      <c r="K481" s="204" t="s">
        <v>114</v>
      </c>
      <c r="L481" s="216" t="s">
        <v>75</v>
      </c>
      <c r="M481" s="216"/>
      <c r="N481" s="216"/>
      <c r="O481" s="216" t="s">
        <v>4</v>
      </c>
      <c r="P481" s="216" t="s">
        <v>5</v>
      </c>
      <c r="Q481" s="216" t="s">
        <v>6</v>
      </c>
      <c r="R481" s="216"/>
      <c r="S481" s="216"/>
      <c r="T481" s="216"/>
      <c r="V481" s="68"/>
      <c r="W481" s="68"/>
      <c r="Y481" s="70"/>
      <c r="Z481" s="70"/>
      <c r="AA481" s="70"/>
      <c r="AB481" s="70"/>
      <c r="AC481" s="71">
        <v>1</v>
      </c>
      <c r="AE481" s="70">
        <f>IF((MAXA(Y481,Z481,AA481,AB481,AC481))/1000&lt;10,10,(MAXA(Y481,Z481,AA481,AB481,AC481)/1000))</f>
        <v>10</v>
      </c>
      <c r="AG481" s="70">
        <f>IF(MROUND(AE481+(AE481/100*AG$4),AH$4)&lt;&gt;0,MROUND(AE481+(AE481/100*AG$4),AH$4),5000)</f>
        <v>5000</v>
      </c>
      <c r="AJ481" s="70">
        <f>IF(J481&lt;&gt;"P",195000,19500)</f>
        <v>195000</v>
      </c>
      <c r="AL481" s="11" t="b">
        <f t="shared" si="111"/>
        <v>1</v>
      </c>
      <c r="AO481" s="70">
        <f t="shared" si="104"/>
        <v>5000</v>
      </c>
      <c r="AQ481" s="216"/>
    </row>
    <row r="482" spans="1:43" x14ac:dyDescent="0.4">
      <c r="A482" s="109">
        <f t="shared" si="101"/>
        <v>191002</v>
      </c>
      <c r="B482" s="118"/>
      <c r="C482" s="173">
        <f t="shared" si="102"/>
        <v>6</v>
      </c>
      <c r="D482" s="118"/>
      <c r="E482" s="109">
        <f t="shared" si="103"/>
        <v>191002</v>
      </c>
      <c r="F482" s="118"/>
      <c r="G482" s="109"/>
      <c r="H482" s="69"/>
      <c r="I482" s="154">
        <v>191002</v>
      </c>
      <c r="J482" s="154"/>
      <c r="K482" s="204" t="s">
        <v>115</v>
      </c>
      <c r="L482" s="216" t="s">
        <v>75</v>
      </c>
      <c r="M482" s="216"/>
      <c r="N482" s="216"/>
      <c r="O482" s="216" t="s">
        <v>4</v>
      </c>
      <c r="P482" s="216" t="s">
        <v>5</v>
      </c>
      <c r="Q482" s="216" t="s">
        <v>6</v>
      </c>
      <c r="R482" s="216"/>
      <c r="S482" s="216"/>
      <c r="T482" s="216"/>
      <c r="V482" s="68"/>
      <c r="W482" s="68"/>
      <c r="Y482" s="70"/>
      <c r="Z482" s="70">
        <v>25020</v>
      </c>
      <c r="AA482" s="70"/>
      <c r="AB482" s="70"/>
      <c r="AC482" s="71"/>
      <c r="AE482" s="70">
        <f>IF((MAXA(Y482,Z482,AA482,AB482,AC482))/1000&lt;10,10,(MAXA(Y482,Z482,AA482,AB482,AC482)/1000))</f>
        <v>25.02</v>
      </c>
      <c r="AG482" s="70">
        <f>IF(MROUND(AE482+(AE482/100*AG$4),AH$4)&lt;&gt;0,MROUND(AE482+(AE482/100*AG$4),AH$4),5000)</f>
        <v>5000</v>
      </c>
      <c r="AJ482" s="70">
        <f>IF(J482&lt;&gt;"P",195000,19500)</f>
        <v>195000</v>
      </c>
      <c r="AL482" s="11" t="b">
        <f t="shared" si="111"/>
        <v>1</v>
      </c>
      <c r="AO482" s="70">
        <f t="shared" si="104"/>
        <v>5000</v>
      </c>
      <c r="AQ482" s="216"/>
    </row>
    <row r="483" spans="1:43" x14ac:dyDescent="0.4">
      <c r="A483" s="114">
        <f t="shared" si="101"/>
        <v>191003</v>
      </c>
      <c r="B483" s="120"/>
      <c r="C483" s="172">
        <f t="shared" si="102"/>
        <v>6</v>
      </c>
      <c r="D483" s="120"/>
      <c r="E483" s="114">
        <f t="shared" si="103"/>
        <v>191003</v>
      </c>
      <c r="F483" s="120"/>
      <c r="G483" s="114" t="s">
        <v>180</v>
      </c>
      <c r="H483" s="98"/>
      <c r="I483" s="152">
        <v>191003</v>
      </c>
      <c r="J483" s="152" t="s">
        <v>1</v>
      </c>
      <c r="K483" s="203" t="s">
        <v>557</v>
      </c>
      <c r="L483" s="215" t="s">
        <v>75</v>
      </c>
      <c r="M483" s="215"/>
      <c r="N483" s="215"/>
      <c r="O483" s="215"/>
      <c r="P483" s="215" t="s">
        <v>5</v>
      </c>
      <c r="Q483" s="215" t="s">
        <v>6</v>
      </c>
      <c r="R483" s="215" t="s">
        <v>7</v>
      </c>
      <c r="S483" s="215" t="s">
        <v>8</v>
      </c>
      <c r="T483" s="215" t="s">
        <v>9</v>
      </c>
      <c r="V483" s="97"/>
      <c r="W483" s="97"/>
      <c r="Y483" s="96"/>
      <c r="Z483" s="96"/>
      <c r="AA483" s="96"/>
      <c r="AB483" s="96"/>
      <c r="AC483" s="96"/>
      <c r="AE483" s="96">
        <f>IF((MAXA(Y483,Z483,AA483,AB483,AC483))/1000&lt;10,10,(MAXA(Y483,Z483,AA483,AB483,AC483)/1000))</f>
        <v>10</v>
      </c>
      <c r="AG483" s="96">
        <f>IF(MROUND(AE483+(AE483/100*AG$4),AH$4)&lt;&gt;0,MROUND(AE483+(AE483/100*AG$4),AH$4),5000)</f>
        <v>5000</v>
      </c>
      <c r="AJ483" s="96">
        <f>IF(J483&lt;&gt;"P",195000,19500)</f>
        <v>19500</v>
      </c>
      <c r="AL483" s="11" t="b">
        <f t="shared" si="111"/>
        <v>1</v>
      </c>
      <c r="AO483" s="96">
        <f t="shared" si="104"/>
        <v>5000</v>
      </c>
      <c r="AQ483" s="215"/>
    </row>
    <row r="484" spans="1:43" x14ac:dyDescent="0.4">
      <c r="A484" s="114">
        <f t="shared" si="101"/>
        <v>191004</v>
      </c>
      <c r="B484" s="120"/>
      <c r="C484" s="172">
        <f t="shared" si="102"/>
        <v>6</v>
      </c>
      <c r="D484" s="120"/>
      <c r="E484" s="114">
        <f t="shared" si="103"/>
        <v>191004</v>
      </c>
      <c r="F484" s="120"/>
      <c r="G484" s="114" t="s">
        <v>180</v>
      </c>
      <c r="H484" s="98"/>
      <c r="I484" s="152">
        <v>191004</v>
      </c>
      <c r="J484" s="152"/>
      <c r="K484" s="203" t="s">
        <v>509</v>
      </c>
      <c r="L484" s="215" t="s">
        <v>75</v>
      </c>
      <c r="M484" s="215"/>
      <c r="N484" s="215"/>
      <c r="O484" s="215"/>
      <c r="P484" s="215" t="s">
        <v>5</v>
      </c>
      <c r="Q484" s="215" t="s">
        <v>6</v>
      </c>
      <c r="R484" s="215" t="s">
        <v>7</v>
      </c>
      <c r="S484" s="215" t="s">
        <v>8</v>
      </c>
      <c r="T484" s="215" t="s">
        <v>9</v>
      </c>
      <c r="V484" s="97"/>
      <c r="W484" s="97"/>
      <c r="Y484" s="96"/>
      <c r="Z484" s="96"/>
      <c r="AA484" s="96"/>
      <c r="AB484" s="96"/>
      <c r="AC484" s="96"/>
      <c r="AE484" s="96">
        <f>IF((MAXA(Y484,Z484,AA484,AB484,AC484))/1000&lt;10,10,(MAXA(Y484,Z484,AA484,AB484,AC484)/1000))</f>
        <v>10</v>
      </c>
      <c r="AG484" s="96">
        <f>IF(MROUND(AE484+(AE484/100*AG$4),AH$4)&lt;&gt;0,MROUND(AE484+(AE484/100*AG$4),AH$4),5000)</f>
        <v>5000</v>
      </c>
      <c r="AJ484" s="96">
        <f>IF(J484&lt;&gt;"P",195000,19500)</f>
        <v>195000</v>
      </c>
      <c r="AL484" s="11" t="b">
        <f t="shared" si="111"/>
        <v>1</v>
      </c>
      <c r="AO484" s="96">
        <f t="shared" si="104"/>
        <v>5000</v>
      </c>
      <c r="AQ484" s="215"/>
    </row>
    <row r="485" spans="1:43" x14ac:dyDescent="0.4">
      <c r="A485" s="114">
        <f t="shared" si="101"/>
        <v>191006</v>
      </c>
      <c r="B485" s="120"/>
      <c r="C485" s="172">
        <f t="shared" si="102"/>
        <v>6</v>
      </c>
      <c r="D485" s="120"/>
      <c r="E485" s="114">
        <f t="shared" si="103"/>
        <v>191006</v>
      </c>
      <c r="F485" s="120"/>
      <c r="G485" s="114" t="s">
        <v>180</v>
      </c>
      <c r="H485" s="98"/>
      <c r="I485" s="152">
        <v>191006</v>
      </c>
      <c r="J485" s="152"/>
      <c r="K485" s="203" t="s">
        <v>510</v>
      </c>
      <c r="L485" s="215" t="s">
        <v>366</v>
      </c>
      <c r="M485" s="215"/>
      <c r="N485" s="215"/>
      <c r="O485" s="215"/>
      <c r="P485" s="215" t="s">
        <v>5</v>
      </c>
      <c r="Q485" s="215" t="s">
        <v>6</v>
      </c>
      <c r="R485" s="215" t="s">
        <v>7</v>
      </c>
      <c r="S485" s="215" t="s">
        <v>8</v>
      </c>
      <c r="T485" s="215" t="s">
        <v>9</v>
      </c>
      <c r="V485" s="97"/>
      <c r="W485" s="97"/>
      <c r="Y485" s="96"/>
      <c r="Z485" s="96"/>
      <c r="AA485" s="96"/>
      <c r="AB485" s="96"/>
      <c r="AC485" s="96"/>
      <c r="AE485" s="96">
        <f>IF((MAXA(Y485,Z485,AA485,AB485,AC485))/1000&lt;10,10,(MAXA(Y485,Z485,AA485,AB485,AC485)/1000))</f>
        <v>10</v>
      </c>
      <c r="AG485" s="96">
        <f>IF(MROUND(AE485+(AE485/100*AG$4),AH$4)&lt;&gt;0,MROUND(AE485+(AE485/100*AG$4),AH$4),5000)</f>
        <v>5000</v>
      </c>
      <c r="AJ485" s="96">
        <f>IF(J485&lt;&gt;"P",195000,19500)</f>
        <v>195000</v>
      </c>
      <c r="AL485" s="11" t="b">
        <f t="shared" si="111"/>
        <v>1</v>
      </c>
      <c r="AO485" s="96">
        <f t="shared" si="104"/>
        <v>5000</v>
      </c>
      <c r="AQ485" s="215"/>
    </row>
    <row r="486" spans="1:43" x14ac:dyDescent="0.4">
      <c r="A486" s="124">
        <f t="shared" si="101"/>
        <v>1911</v>
      </c>
      <c r="B486" s="117"/>
      <c r="C486" s="175">
        <f t="shared" si="102"/>
        <v>4</v>
      </c>
      <c r="D486" s="117"/>
      <c r="E486" s="124">
        <f t="shared" si="103"/>
        <v>191100</v>
      </c>
      <c r="F486" s="117"/>
      <c r="G486" s="124"/>
      <c r="H486" s="160"/>
      <c r="I486" s="198">
        <v>1911</v>
      </c>
      <c r="J486" s="198"/>
      <c r="K486" s="211" t="s">
        <v>346</v>
      </c>
      <c r="L486" s="225"/>
      <c r="M486" s="225"/>
      <c r="N486" s="225"/>
      <c r="O486" s="225"/>
      <c r="P486" s="225"/>
      <c r="Q486" s="225"/>
      <c r="R486" s="225"/>
      <c r="S486" s="225"/>
      <c r="T486" s="225"/>
      <c r="U486" s="196"/>
      <c r="V486" s="128"/>
      <c r="W486" s="128"/>
      <c r="X486" s="196"/>
      <c r="Y486" s="135"/>
      <c r="Z486" s="135"/>
      <c r="AA486" s="135"/>
      <c r="AB486" s="135"/>
      <c r="AC486" s="141"/>
      <c r="AD486" s="196"/>
      <c r="AE486" s="135"/>
      <c r="AF486" s="196"/>
      <c r="AG486" s="135"/>
      <c r="AH486" s="196"/>
      <c r="AI486" s="196"/>
      <c r="AJ486" s="135"/>
      <c r="AK486" s="196"/>
      <c r="AL486" s="11" t="str">
        <f t="shared" si="111"/>
        <v/>
      </c>
      <c r="AM486" s="196"/>
      <c r="AN486" s="196"/>
      <c r="AO486" s="135"/>
      <c r="AQ486" s="225"/>
    </row>
    <row r="487" spans="1:43" x14ac:dyDescent="0.4">
      <c r="A487" s="110">
        <f t="shared" si="101"/>
        <v>191105</v>
      </c>
      <c r="B487" s="119"/>
      <c r="C487" s="177">
        <f t="shared" si="102"/>
        <v>6</v>
      </c>
      <c r="D487" s="119"/>
      <c r="E487" s="110">
        <f t="shared" si="103"/>
        <v>191105</v>
      </c>
      <c r="F487" s="119"/>
      <c r="G487" s="110" t="s">
        <v>180</v>
      </c>
      <c r="H487" s="84"/>
      <c r="I487" s="157">
        <v>191105</v>
      </c>
      <c r="J487" s="157" t="s">
        <v>1</v>
      </c>
      <c r="K487" s="208" t="s">
        <v>229</v>
      </c>
      <c r="L487" s="220" t="s">
        <v>375</v>
      </c>
      <c r="M487" s="220"/>
      <c r="N487" s="220"/>
      <c r="O487" s="220"/>
      <c r="P487" s="220" t="s">
        <v>5</v>
      </c>
      <c r="Q487" s="220" t="s">
        <v>6</v>
      </c>
      <c r="R487" s="220" t="s">
        <v>7</v>
      </c>
      <c r="S487" s="220" t="s">
        <v>8</v>
      </c>
      <c r="T487" s="220" t="s">
        <v>9</v>
      </c>
      <c r="V487" s="74"/>
      <c r="W487" s="74"/>
      <c r="Y487" s="75"/>
      <c r="Z487" s="75"/>
      <c r="AA487" s="75"/>
      <c r="AB487" s="75"/>
      <c r="AC487" s="76"/>
      <c r="AE487" s="75">
        <f>IF((MAXA(Y487,Z487,AA487,AB487,AC487))/1000&lt;10,10,(MAXA(Y487,Z487,AA487,AB487,AC487)/1000))</f>
        <v>10</v>
      </c>
      <c r="AG487" s="75">
        <f>IF(MROUND(AE487+(AE487/100*AG$4),AH$4)&lt;&gt;0,MROUND(AE487+(AE487/100*AG$4),AH$4),5000)</f>
        <v>5000</v>
      </c>
      <c r="AJ487" s="75">
        <f>IF(J487&lt;&gt;"P",195000,19500)</f>
        <v>19500</v>
      </c>
      <c r="AL487" s="11" t="b">
        <f t="shared" si="111"/>
        <v>1</v>
      </c>
      <c r="AO487" s="75">
        <f t="shared" si="104"/>
        <v>5000</v>
      </c>
      <c r="AQ487" s="220"/>
    </row>
    <row r="488" spans="1:43" x14ac:dyDescent="0.4">
      <c r="A488" s="114">
        <f t="shared" si="101"/>
        <v>191106</v>
      </c>
      <c r="B488" s="120"/>
      <c r="C488" s="172">
        <f t="shared" si="102"/>
        <v>6</v>
      </c>
      <c r="D488" s="120"/>
      <c r="E488" s="114">
        <f t="shared" si="103"/>
        <v>191106</v>
      </c>
      <c r="F488" s="120"/>
      <c r="G488" s="114" t="s">
        <v>180</v>
      </c>
      <c r="H488" s="98"/>
      <c r="I488" s="152">
        <v>191106</v>
      </c>
      <c r="J488" s="152"/>
      <c r="K488" s="203" t="s">
        <v>511</v>
      </c>
      <c r="L488" s="215" t="s">
        <v>366</v>
      </c>
      <c r="M488" s="215"/>
      <c r="N488" s="215"/>
      <c r="O488" s="215"/>
      <c r="P488" s="215" t="s">
        <v>5</v>
      </c>
      <c r="Q488" s="215" t="s">
        <v>6</v>
      </c>
      <c r="R488" s="215" t="s">
        <v>7</v>
      </c>
      <c r="S488" s="215" t="s">
        <v>8</v>
      </c>
      <c r="T488" s="215" t="s">
        <v>9</v>
      </c>
      <c r="V488" s="97"/>
      <c r="W488" s="97"/>
      <c r="Y488" s="96"/>
      <c r="Z488" s="96"/>
      <c r="AA488" s="96"/>
      <c r="AB488" s="96"/>
      <c r="AC488" s="96"/>
      <c r="AE488" s="96">
        <f>IF((MAXA(Y488,Z488,AA488,AB488,AC488))/1000&lt;10,10,(MAXA(Y488,Z488,AA488,AB488,AC488)/1000))</f>
        <v>10</v>
      </c>
      <c r="AG488" s="96">
        <f>IF(MROUND(AE488+(AE488/100*AG$4),AH$4)&lt;&gt;0,MROUND(AE488+(AE488/100*AG$4),AH$4),5000)</f>
        <v>5000</v>
      </c>
      <c r="AJ488" s="96">
        <f>IF(J488&lt;&gt;"P",195000,19500)</f>
        <v>195000</v>
      </c>
      <c r="AL488" s="11" t="b">
        <f t="shared" si="111"/>
        <v>1</v>
      </c>
      <c r="AO488" s="96">
        <f t="shared" si="104"/>
        <v>5000</v>
      </c>
      <c r="AQ488" s="215"/>
    </row>
    <row r="489" spans="1:43" x14ac:dyDescent="0.4">
      <c r="A489" s="124">
        <f t="shared" si="101"/>
        <v>1912</v>
      </c>
      <c r="B489" s="117"/>
      <c r="C489" s="175">
        <f t="shared" si="102"/>
        <v>4</v>
      </c>
      <c r="D489" s="117"/>
      <c r="E489" s="124">
        <f t="shared" si="103"/>
        <v>191200</v>
      </c>
      <c r="F489" s="117"/>
      <c r="G489" s="124"/>
      <c r="H489" s="160"/>
      <c r="I489" s="198">
        <v>1912</v>
      </c>
      <c r="J489" s="198"/>
      <c r="K489" s="211" t="s">
        <v>347</v>
      </c>
      <c r="L489" s="225"/>
      <c r="M489" s="225"/>
      <c r="N489" s="225"/>
      <c r="O489" s="225"/>
      <c r="P489" s="225"/>
      <c r="Q489" s="225"/>
      <c r="R489" s="225"/>
      <c r="S489" s="225"/>
      <c r="T489" s="225"/>
      <c r="U489" s="196"/>
      <c r="V489" s="128"/>
      <c r="W489" s="128"/>
      <c r="X489" s="196"/>
      <c r="Y489" s="135"/>
      <c r="Z489" s="135"/>
      <c r="AA489" s="135"/>
      <c r="AB489" s="135"/>
      <c r="AC489" s="141"/>
      <c r="AD489" s="196"/>
      <c r="AE489" s="135"/>
      <c r="AF489" s="196"/>
      <c r="AG489" s="135"/>
      <c r="AH489" s="196"/>
      <c r="AI489" s="196"/>
      <c r="AJ489" s="135"/>
      <c r="AK489" s="196"/>
      <c r="AL489" s="11" t="str">
        <f t="shared" si="111"/>
        <v/>
      </c>
      <c r="AM489" s="196"/>
      <c r="AN489" s="196"/>
      <c r="AO489" s="135"/>
      <c r="AQ489" s="225"/>
    </row>
    <row r="490" spans="1:43" x14ac:dyDescent="0.4">
      <c r="A490" s="109">
        <f t="shared" si="101"/>
        <v>191201</v>
      </c>
      <c r="B490" s="118"/>
      <c r="C490" s="173">
        <f t="shared" si="102"/>
        <v>6</v>
      </c>
      <c r="D490" s="118"/>
      <c r="E490" s="109">
        <f t="shared" si="103"/>
        <v>191201</v>
      </c>
      <c r="F490" s="118"/>
      <c r="G490" s="109"/>
      <c r="H490" s="69"/>
      <c r="I490" s="154">
        <v>191201</v>
      </c>
      <c r="J490" s="154"/>
      <c r="K490" s="204" t="s">
        <v>116</v>
      </c>
      <c r="L490" s="216" t="s">
        <v>66</v>
      </c>
      <c r="M490" s="216"/>
      <c r="N490" s="216" t="s">
        <v>3</v>
      </c>
      <c r="O490" s="216"/>
      <c r="P490" s="216" t="s">
        <v>5</v>
      </c>
      <c r="Q490" s="216" t="s">
        <v>6</v>
      </c>
      <c r="R490" s="216"/>
      <c r="S490" s="216"/>
      <c r="T490" s="216"/>
      <c r="V490" s="68"/>
      <c r="W490" s="68"/>
      <c r="Y490" s="70">
        <v>58090</v>
      </c>
      <c r="Z490" s="70"/>
      <c r="AA490" s="70"/>
      <c r="AB490" s="70"/>
      <c r="AC490" s="71"/>
      <c r="AE490" s="70">
        <f t="shared" ref="AE490:AE501" si="112">IF((MAXA(Y490,Z490,AA490,AB490,AC490))/1000&lt;10,10,(MAXA(Y490,Z490,AA490,AB490,AC490)/1000))</f>
        <v>58.09</v>
      </c>
      <c r="AG490" s="70">
        <f>IF(MROUND(AE490+(AE490/100*AG$4),AH$4)&lt;&gt;0,MROUND(AE490+(AE490/100*AG$4),AH$4),5000)</f>
        <v>10000</v>
      </c>
      <c r="AJ490" s="70">
        <f t="shared" ref="AJ490:AJ501" si="113">IF(J490&lt;&gt;"P",195000,19500)</f>
        <v>195000</v>
      </c>
      <c r="AL490" s="11" t="b">
        <f t="shared" si="111"/>
        <v>1</v>
      </c>
      <c r="AO490" s="70">
        <f t="shared" si="104"/>
        <v>10000</v>
      </c>
      <c r="AQ490" s="216"/>
    </row>
    <row r="491" spans="1:43" x14ac:dyDescent="0.4">
      <c r="A491" s="109">
        <f t="shared" si="101"/>
        <v>191202</v>
      </c>
      <c r="B491" s="118"/>
      <c r="C491" s="173">
        <f t="shared" si="102"/>
        <v>6</v>
      </c>
      <c r="D491" s="118"/>
      <c r="E491" s="109">
        <f t="shared" si="103"/>
        <v>191202</v>
      </c>
      <c r="F491" s="118"/>
      <c r="G491" s="109"/>
      <c r="H491" s="69"/>
      <c r="I491" s="154">
        <v>191202</v>
      </c>
      <c r="J491" s="154"/>
      <c r="K491" s="204" t="s">
        <v>87</v>
      </c>
      <c r="L491" s="216" t="s">
        <v>75</v>
      </c>
      <c r="M491" s="216"/>
      <c r="N491" s="216"/>
      <c r="O491" s="216" t="s">
        <v>4</v>
      </c>
      <c r="P491" s="216" t="s">
        <v>5</v>
      </c>
      <c r="Q491" s="216" t="s">
        <v>6</v>
      </c>
      <c r="R491" s="216"/>
      <c r="S491" s="216"/>
      <c r="T491" s="216"/>
      <c r="V491" s="68"/>
      <c r="W491" s="68"/>
      <c r="Y491" s="70">
        <v>76000</v>
      </c>
      <c r="Z491" s="70">
        <v>274590</v>
      </c>
      <c r="AA491" s="70">
        <v>480300</v>
      </c>
      <c r="AB491" s="70">
        <v>274530</v>
      </c>
      <c r="AC491" s="71"/>
      <c r="AE491" s="70">
        <f t="shared" si="112"/>
        <v>480.3</v>
      </c>
      <c r="AG491" s="70">
        <f>IF(MROUND(AE491+(AE491/100*AG$4),AH$4)&lt;&gt;0,MROUND(AE491+(AE491/100*AG$4),AH$4),5000)</f>
        <v>85000</v>
      </c>
      <c r="AJ491" s="70">
        <f t="shared" si="113"/>
        <v>195000</v>
      </c>
      <c r="AL491" s="11" t="b">
        <f t="shared" si="111"/>
        <v>1</v>
      </c>
      <c r="AO491" s="70">
        <f t="shared" si="104"/>
        <v>85000</v>
      </c>
      <c r="AQ491" s="216"/>
    </row>
    <row r="492" spans="1:43" x14ac:dyDescent="0.4">
      <c r="A492" s="109">
        <f t="shared" si="101"/>
        <v>191203</v>
      </c>
      <c r="B492" s="118"/>
      <c r="C492" s="173">
        <f t="shared" si="102"/>
        <v>6</v>
      </c>
      <c r="D492" s="118"/>
      <c r="E492" s="109">
        <f t="shared" si="103"/>
        <v>191203</v>
      </c>
      <c r="F492" s="118"/>
      <c r="G492" s="109"/>
      <c r="H492" s="69"/>
      <c r="I492" s="154">
        <v>191203</v>
      </c>
      <c r="J492" s="154"/>
      <c r="K492" s="204" t="s">
        <v>88</v>
      </c>
      <c r="L492" s="216" t="s">
        <v>75</v>
      </c>
      <c r="M492" s="216"/>
      <c r="N492" s="216"/>
      <c r="O492" s="216" t="s">
        <v>4</v>
      </c>
      <c r="P492" s="216" t="s">
        <v>5</v>
      </c>
      <c r="Q492" s="216" t="s">
        <v>6</v>
      </c>
      <c r="R492" s="216"/>
      <c r="S492" s="216"/>
      <c r="T492" s="216"/>
      <c r="V492" s="68"/>
      <c r="W492" s="68"/>
      <c r="Y492" s="70">
        <v>523285</v>
      </c>
      <c r="Z492" s="70">
        <v>953853</v>
      </c>
      <c r="AA492" s="70">
        <v>30680</v>
      </c>
      <c r="AB492" s="70"/>
      <c r="AC492" s="71"/>
      <c r="AE492" s="70">
        <f t="shared" si="112"/>
        <v>953.85299999999995</v>
      </c>
      <c r="AG492" s="70">
        <f>IF(MROUND(AE492+(AE492/100*AG$4),AH$4)&lt;&gt;0,MROUND(AE492+(AE492/100*AG$4),AH$4),5000)</f>
        <v>175000</v>
      </c>
      <c r="AJ492" s="70">
        <f t="shared" si="113"/>
        <v>195000</v>
      </c>
      <c r="AL492" s="11" t="b">
        <f t="shared" si="111"/>
        <v>1</v>
      </c>
      <c r="AO492" s="70">
        <f t="shared" si="104"/>
        <v>175000</v>
      </c>
      <c r="AQ492" s="216"/>
    </row>
    <row r="493" spans="1:43" x14ac:dyDescent="0.4">
      <c r="A493" s="109">
        <f t="shared" si="101"/>
        <v>191204</v>
      </c>
      <c r="B493" s="118"/>
      <c r="C493" s="173">
        <f t="shared" si="102"/>
        <v>6</v>
      </c>
      <c r="D493" s="118"/>
      <c r="E493" s="109">
        <f t="shared" si="103"/>
        <v>191204</v>
      </c>
      <c r="F493" s="118"/>
      <c r="G493" s="109"/>
      <c r="H493" s="69"/>
      <c r="I493" s="154">
        <v>191204</v>
      </c>
      <c r="J493" s="154"/>
      <c r="K493" s="204" t="s">
        <v>117</v>
      </c>
      <c r="L493" s="216" t="s">
        <v>75</v>
      </c>
      <c r="M493" s="216"/>
      <c r="N493" s="216" t="s">
        <v>3</v>
      </c>
      <c r="O493" s="216"/>
      <c r="P493" s="216" t="s">
        <v>5</v>
      </c>
      <c r="Q493" s="216" t="s">
        <v>6</v>
      </c>
      <c r="R493" s="216"/>
      <c r="S493" s="216"/>
      <c r="T493" s="216"/>
      <c r="V493" s="68"/>
      <c r="W493" s="68"/>
      <c r="Y493" s="70">
        <v>5372310</v>
      </c>
      <c r="Z493" s="70">
        <v>552220</v>
      </c>
      <c r="AA493" s="70">
        <v>227460</v>
      </c>
      <c r="AB493" s="70">
        <v>2216753</v>
      </c>
      <c r="AC493" s="71"/>
      <c r="AE493" s="70">
        <f t="shared" si="112"/>
        <v>5372.31</v>
      </c>
      <c r="AG493" s="71">
        <v>190000</v>
      </c>
      <c r="AJ493" s="70">
        <f t="shared" si="113"/>
        <v>195000</v>
      </c>
      <c r="AL493" s="11" t="b">
        <f t="shared" si="111"/>
        <v>1</v>
      </c>
      <c r="AO493" s="71">
        <f t="shared" si="104"/>
        <v>190000</v>
      </c>
      <c r="AQ493" s="216"/>
    </row>
    <row r="494" spans="1:43" x14ac:dyDescent="0.4">
      <c r="A494" s="109">
        <f t="shared" si="101"/>
        <v>191205</v>
      </c>
      <c r="B494" s="118"/>
      <c r="C494" s="173">
        <f t="shared" si="102"/>
        <v>6</v>
      </c>
      <c r="D494" s="118"/>
      <c r="E494" s="109">
        <f t="shared" si="103"/>
        <v>191205</v>
      </c>
      <c r="F494" s="118"/>
      <c r="G494" s="109"/>
      <c r="H494" s="69"/>
      <c r="I494" s="154">
        <v>191205</v>
      </c>
      <c r="J494" s="154"/>
      <c r="K494" s="204" t="s">
        <v>90</v>
      </c>
      <c r="L494" s="216" t="s">
        <v>75</v>
      </c>
      <c r="M494" s="216"/>
      <c r="N494" s="216"/>
      <c r="O494" s="216"/>
      <c r="P494" s="216" t="s">
        <v>5</v>
      </c>
      <c r="Q494" s="216" t="s">
        <v>6</v>
      </c>
      <c r="R494" s="216"/>
      <c r="S494" s="216"/>
      <c r="T494" s="216"/>
      <c r="V494" s="68"/>
      <c r="W494" s="68"/>
      <c r="Y494" s="70"/>
      <c r="Z494" s="70"/>
      <c r="AA494" s="70"/>
      <c r="AB494" s="70"/>
      <c r="AC494" s="71">
        <v>1</v>
      </c>
      <c r="AE494" s="70">
        <f t="shared" si="112"/>
        <v>10</v>
      </c>
      <c r="AG494" s="70">
        <f t="shared" ref="AG494:AG501" si="114">IF(MROUND(AE494+(AE494/100*AG$4),AH$4)&lt;&gt;0,MROUND(AE494+(AE494/100*AG$4),AH$4),5000)</f>
        <v>5000</v>
      </c>
      <c r="AJ494" s="70">
        <f t="shared" si="113"/>
        <v>195000</v>
      </c>
      <c r="AL494" s="11" t="b">
        <f t="shared" si="111"/>
        <v>1</v>
      </c>
      <c r="AO494" s="70">
        <f t="shared" si="104"/>
        <v>5000</v>
      </c>
      <c r="AQ494" s="216"/>
    </row>
    <row r="495" spans="1:43" x14ac:dyDescent="0.4">
      <c r="A495" s="114">
        <f t="shared" si="101"/>
        <v>191206</v>
      </c>
      <c r="B495" s="120"/>
      <c r="C495" s="172">
        <f t="shared" si="102"/>
        <v>6</v>
      </c>
      <c r="D495" s="120"/>
      <c r="E495" s="114">
        <f t="shared" si="103"/>
        <v>191206</v>
      </c>
      <c r="F495" s="120"/>
      <c r="G495" s="114" t="s">
        <v>180</v>
      </c>
      <c r="H495" s="98"/>
      <c r="I495" s="152">
        <v>191206</v>
      </c>
      <c r="J495" s="152" t="s">
        <v>1</v>
      </c>
      <c r="K495" s="203" t="s">
        <v>512</v>
      </c>
      <c r="L495" s="215" t="s">
        <v>75</v>
      </c>
      <c r="M495" s="215"/>
      <c r="N495" s="215"/>
      <c r="O495" s="215"/>
      <c r="P495" s="215" t="s">
        <v>5</v>
      </c>
      <c r="Q495" s="215" t="s">
        <v>6</v>
      </c>
      <c r="R495" s="215" t="s">
        <v>7</v>
      </c>
      <c r="S495" s="215" t="s">
        <v>8</v>
      </c>
      <c r="T495" s="215" t="s">
        <v>9</v>
      </c>
      <c r="V495" s="97"/>
      <c r="W495" s="97"/>
      <c r="Y495" s="96"/>
      <c r="Z495" s="96"/>
      <c r="AA495" s="96"/>
      <c r="AB495" s="96"/>
      <c r="AC495" s="96"/>
      <c r="AE495" s="96">
        <f t="shared" si="112"/>
        <v>10</v>
      </c>
      <c r="AG495" s="96">
        <f t="shared" si="114"/>
        <v>5000</v>
      </c>
      <c r="AJ495" s="96">
        <f t="shared" si="113"/>
        <v>19500</v>
      </c>
      <c r="AL495" s="11" t="b">
        <f t="shared" si="111"/>
        <v>1</v>
      </c>
      <c r="AO495" s="96">
        <f t="shared" si="104"/>
        <v>5000</v>
      </c>
      <c r="AQ495" s="215"/>
    </row>
    <row r="496" spans="1:43" x14ac:dyDescent="0.4">
      <c r="A496" s="109">
        <f t="shared" si="101"/>
        <v>191207</v>
      </c>
      <c r="B496" s="118"/>
      <c r="C496" s="173">
        <f t="shared" si="102"/>
        <v>6</v>
      </c>
      <c r="D496" s="118"/>
      <c r="E496" s="109">
        <f t="shared" si="103"/>
        <v>191207</v>
      </c>
      <c r="F496" s="118"/>
      <c r="G496" s="109"/>
      <c r="H496" s="69"/>
      <c r="I496" s="154">
        <v>191207</v>
      </c>
      <c r="J496" s="154"/>
      <c r="K496" s="204" t="s">
        <v>118</v>
      </c>
      <c r="L496" s="216" t="s">
        <v>75</v>
      </c>
      <c r="M496" s="216"/>
      <c r="N496" s="216"/>
      <c r="O496" s="216"/>
      <c r="P496" s="216" t="s">
        <v>5</v>
      </c>
      <c r="Q496" s="216" t="s">
        <v>6</v>
      </c>
      <c r="R496" s="216"/>
      <c r="S496" s="216"/>
      <c r="T496" s="216"/>
      <c r="V496" s="68"/>
      <c r="W496" s="68"/>
      <c r="Y496" s="70"/>
      <c r="Z496" s="70"/>
      <c r="AA496" s="70"/>
      <c r="AB496" s="70"/>
      <c r="AC496" s="71">
        <v>1</v>
      </c>
      <c r="AE496" s="70">
        <f t="shared" si="112"/>
        <v>10</v>
      </c>
      <c r="AG496" s="70">
        <f t="shared" si="114"/>
        <v>5000</v>
      </c>
      <c r="AJ496" s="70">
        <f t="shared" si="113"/>
        <v>195000</v>
      </c>
      <c r="AL496" s="11" t="b">
        <f t="shared" si="111"/>
        <v>1</v>
      </c>
      <c r="AO496" s="70">
        <f t="shared" si="104"/>
        <v>5000</v>
      </c>
      <c r="AQ496" s="216"/>
    </row>
    <row r="497" spans="1:43" x14ac:dyDescent="0.4">
      <c r="A497" s="109">
        <f t="shared" si="101"/>
        <v>191208</v>
      </c>
      <c r="B497" s="118"/>
      <c r="C497" s="173">
        <f t="shared" si="102"/>
        <v>6</v>
      </c>
      <c r="D497" s="118"/>
      <c r="E497" s="109">
        <f t="shared" si="103"/>
        <v>191208</v>
      </c>
      <c r="F497" s="118"/>
      <c r="G497" s="109"/>
      <c r="H497" s="69"/>
      <c r="I497" s="154">
        <v>191208</v>
      </c>
      <c r="J497" s="154"/>
      <c r="K497" s="204" t="s">
        <v>119</v>
      </c>
      <c r="L497" s="216" t="s">
        <v>66</v>
      </c>
      <c r="M497" s="216"/>
      <c r="N497" s="216"/>
      <c r="O497" s="216"/>
      <c r="P497" s="216" t="s">
        <v>5</v>
      </c>
      <c r="Q497" s="216" t="s">
        <v>6</v>
      </c>
      <c r="R497" s="216"/>
      <c r="S497" s="216"/>
      <c r="T497" s="216"/>
      <c r="V497" s="68"/>
      <c r="W497" s="68"/>
      <c r="Y497" s="70"/>
      <c r="Z497" s="70">
        <v>2267</v>
      </c>
      <c r="AA497" s="70">
        <v>2600</v>
      </c>
      <c r="AB497" s="70"/>
      <c r="AC497" s="71"/>
      <c r="AE497" s="70">
        <f t="shared" si="112"/>
        <v>10</v>
      </c>
      <c r="AG497" s="70">
        <f t="shared" si="114"/>
        <v>5000</v>
      </c>
      <c r="AJ497" s="70">
        <f t="shared" si="113"/>
        <v>195000</v>
      </c>
      <c r="AL497" s="11" t="b">
        <f t="shared" si="111"/>
        <v>1</v>
      </c>
      <c r="AO497" s="70">
        <f t="shared" si="104"/>
        <v>5000</v>
      </c>
      <c r="AQ497" s="216"/>
    </row>
    <row r="498" spans="1:43" x14ac:dyDescent="0.4">
      <c r="A498" s="114">
        <f t="shared" si="101"/>
        <v>191209</v>
      </c>
      <c r="B498" s="120"/>
      <c r="C498" s="172">
        <f t="shared" si="102"/>
        <v>6</v>
      </c>
      <c r="D498" s="120"/>
      <c r="E498" s="114">
        <f t="shared" si="103"/>
        <v>191209</v>
      </c>
      <c r="F498" s="120"/>
      <c r="G498" s="114" t="s">
        <v>180</v>
      </c>
      <c r="H498" s="98"/>
      <c r="I498" s="152">
        <v>191209</v>
      </c>
      <c r="J498" s="152"/>
      <c r="K498" s="203" t="s">
        <v>513</v>
      </c>
      <c r="L498" s="215" t="s">
        <v>75</v>
      </c>
      <c r="M498" s="215"/>
      <c r="N498" s="215"/>
      <c r="O498" s="215"/>
      <c r="P498" s="215" t="s">
        <v>5</v>
      </c>
      <c r="Q498" s="215" t="s">
        <v>6</v>
      </c>
      <c r="R498" s="215" t="s">
        <v>7</v>
      </c>
      <c r="S498" s="215" t="s">
        <v>8</v>
      </c>
      <c r="T498" s="215" t="s">
        <v>9</v>
      </c>
      <c r="V498" s="97"/>
      <c r="W498" s="97"/>
      <c r="Y498" s="96"/>
      <c r="Z498" s="96"/>
      <c r="AA498" s="96"/>
      <c r="AB498" s="96"/>
      <c r="AC498" s="96"/>
      <c r="AE498" s="96">
        <f t="shared" si="112"/>
        <v>10</v>
      </c>
      <c r="AG498" s="96">
        <f t="shared" si="114"/>
        <v>5000</v>
      </c>
      <c r="AJ498" s="96">
        <f t="shared" si="113"/>
        <v>195000</v>
      </c>
      <c r="AL498" s="11" t="b">
        <f t="shared" si="111"/>
        <v>1</v>
      </c>
      <c r="AO498" s="96">
        <f t="shared" si="104"/>
        <v>5000</v>
      </c>
      <c r="AQ498" s="215"/>
    </row>
    <row r="499" spans="1:43" x14ac:dyDescent="0.4">
      <c r="A499" s="114">
        <f t="shared" si="101"/>
        <v>191210</v>
      </c>
      <c r="B499" s="120"/>
      <c r="C499" s="172">
        <f t="shared" si="102"/>
        <v>6</v>
      </c>
      <c r="D499" s="120"/>
      <c r="E499" s="114">
        <f t="shared" si="103"/>
        <v>191210</v>
      </c>
      <c r="F499" s="120"/>
      <c r="G499" s="114" t="s">
        <v>180</v>
      </c>
      <c r="H499" s="98"/>
      <c r="I499" s="152">
        <v>191210</v>
      </c>
      <c r="J499" s="152"/>
      <c r="K499" s="203" t="s">
        <v>514</v>
      </c>
      <c r="L499" s="215" t="s">
        <v>75</v>
      </c>
      <c r="M499" s="215"/>
      <c r="N499" s="215"/>
      <c r="O499" s="215"/>
      <c r="P499" s="215" t="s">
        <v>5</v>
      </c>
      <c r="Q499" s="215" t="s">
        <v>6</v>
      </c>
      <c r="R499" s="215" t="s">
        <v>7</v>
      </c>
      <c r="S499" s="215" t="s">
        <v>8</v>
      </c>
      <c r="T499" s="215" t="s">
        <v>9</v>
      </c>
      <c r="V499" s="97"/>
      <c r="W499" s="97"/>
      <c r="Y499" s="96"/>
      <c r="Z499" s="96"/>
      <c r="AA499" s="96"/>
      <c r="AB499" s="96"/>
      <c r="AC499" s="96"/>
      <c r="AE499" s="96">
        <f t="shared" si="112"/>
        <v>10</v>
      </c>
      <c r="AG499" s="96">
        <f t="shared" si="114"/>
        <v>5000</v>
      </c>
      <c r="AJ499" s="96">
        <f t="shared" si="113"/>
        <v>195000</v>
      </c>
      <c r="AL499" s="11" t="b">
        <f t="shared" si="111"/>
        <v>1</v>
      </c>
      <c r="AO499" s="96">
        <f t="shared" si="104"/>
        <v>5000</v>
      </c>
      <c r="AQ499" s="215"/>
    </row>
    <row r="500" spans="1:43" x14ac:dyDescent="0.4">
      <c r="A500" s="114">
        <f t="shared" si="101"/>
        <v>191211</v>
      </c>
      <c r="B500" s="120"/>
      <c r="C500" s="172">
        <f t="shared" si="102"/>
        <v>6</v>
      </c>
      <c r="D500" s="120"/>
      <c r="E500" s="114">
        <f t="shared" si="103"/>
        <v>191211</v>
      </c>
      <c r="F500" s="120"/>
      <c r="G500" s="114" t="s">
        <v>180</v>
      </c>
      <c r="H500" s="98"/>
      <c r="I500" s="152">
        <v>191211</v>
      </c>
      <c r="J500" s="152" t="s">
        <v>1</v>
      </c>
      <c r="K500" s="203" t="s">
        <v>515</v>
      </c>
      <c r="L500" s="215" t="s">
        <v>75</v>
      </c>
      <c r="M500" s="215"/>
      <c r="N500" s="215"/>
      <c r="O500" s="215"/>
      <c r="P500" s="215" t="s">
        <v>5</v>
      </c>
      <c r="Q500" s="215" t="s">
        <v>6</v>
      </c>
      <c r="R500" s="215" t="s">
        <v>7</v>
      </c>
      <c r="S500" s="215" t="s">
        <v>8</v>
      </c>
      <c r="T500" s="215" t="s">
        <v>9</v>
      </c>
      <c r="V500" s="97"/>
      <c r="W500" s="97"/>
      <c r="Y500" s="96"/>
      <c r="Z500" s="96"/>
      <c r="AA500" s="96"/>
      <c r="AB500" s="96"/>
      <c r="AC500" s="96"/>
      <c r="AE500" s="96">
        <f t="shared" si="112"/>
        <v>10</v>
      </c>
      <c r="AG500" s="96">
        <f t="shared" si="114"/>
        <v>5000</v>
      </c>
      <c r="AJ500" s="96">
        <f t="shared" si="113"/>
        <v>19500</v>
      </c>
      <c r="AL500" s="11" t="b">
        <f t="shared" si="111"/>
        <v>1</v>
      </c>
      <c r="AO500" s="96">
        <f t="shared" si="104"/>
        <v>5000</v>
      </c>
      <c r="AQ500" s="215"/>
    </row>
    <row r="501" spans="1:43" x14ac:dyDescent="0.4">
      <c r="A501" s="109">
        <f t="shared" si="101"/>
        <v>191212</v>
      </c>
      <c r="B501" s="118"/>
      <c r="C501" s="173">
        <f t="shared" si="102"/>
        <v>6</v>
      </c>
      <c r="D501" s="118"/>
      <c r="E501" s="109">
        <f t="shared" si="103"/>
        <v>191212</v>
      </c>
      <c r="F501" s="118"/>
      <c r="G501" s="109"/>
      <c r="H501" s="69"/>
      <c r="I501" s="154">
        <v>191212</v>
      </c>
      <c r="J501" s="154"/>
      <c r="K501" s="204" t="s">
        <v>57</v>
      </c>
      <c r="L501" s="216" t="s">
        <v>75</v>
      </c>
      <c r="M501" s="216"/>
      <c r="N501" s="216"/>
      <c r="O501" s="216"/>
      <c r="P501" s="216" t="s">
        <v>5</v>
      </c>
      <c r="Q501" s="216" t="s">
        <v>6</v>
      </c>
      <c r="R501" s="216" t="s">
        <v>7</v>
      </c>
      <c r="S501" s="216" t="s">
        <v>8</v>
      </c>
      <c r="T501" s="216" t="s">
        <v>9</v>
      </c>
      <c r="V501" s="68"/>
      <c r="W501" s="68"/>
      <c r="Y501" s="72">
        <v>40880</v>
      </c>
      <c r="Z501" s="72">
        <v>260</v>
      </c>
      <c r="AA501" s="72"/>
      <c r="AB501" s="72">
        <v>77470</v>
      </c>
      <c r="AC501" s="73"/>
      <c r="AE501" s="72">
        <f t="shared" si="112"/>
        <v>77.47</v>
      </c>
      <c r="AG501" s="72">
        <f t="shared" si="114"/>
        <v>15000</v>
      </c>
      <c r="AJ501" s="72">
        <f t="shared" si="113"/>
        <v>195000</v>
      </c>
      <c r="AL501" s="11" t="b">
        <f t="shared" si="111"/>
        <v>1</v>
      </c>
      <c r="AO501" s="72">
        <f t="shared" si="104"/>
        <v>15000</v>
      </c>
      <c r="AQ501" s="216"/>
    </row>
    <row r="502" spans="1:43" x14ac:dyDescent="0.4">
      <c r="A502" s="124">
        <f t="shared" si="101"/>
        <v>1913</v>
      </c>
      <c r="B502" s="117"/>
      <c r="C502" s="175">
        <f t="shared" si="102"/>
        <v>4</v>
      </c>
      <c r="D502" s="117"/>
      <c r="E502" s="124">
        <f t="shared" si="103"/>
        <v>191300</v>
      </c>
      <c r="F502" s="117"/>
      <c r="G502" s="124"/>
      <c r="H502" s="160"/>
      <c r="I502" s="198">
        <v>1913</v>
      </c>
      <c r="J502" s="198"/>
      <c r="K502" s="211" t="s">
        <v>348</v>
      </c>
      <c r="L502" s="225"/>
      <c r="M502" s="225"/>
      <c r="N502" s="225"/>
      <c r="O502" s="225"/>
      <c r="P502" s="225"/>
      <c r="Q502" s="225"/>
      <c r="R502" s="225"/>
      <c r="S502" s="225"/>
      <c r="T502" s="225"/>
      <c r="U502" s="196"/>
      <c r="V502" s="128"/>
      <c r="W502" s="128"/>
      <c r="X502" s="196"/>
      <c r="Y502" s="135"/>
      <c r="Z502" s="135"/>
      <c r="AA502" s="135"/>
      <c r="AB502" s="135"/>
      <c r="AC502" s="141"/>
      <c r="AD502" s="196"/>
      <c r="AE502" s="135"/>
      <c r="AF502" s="196"/>
      <c r="AG502" s="135"/>
      <c r="AH502" s="196"/>
      <c r="AI502" s="196"/>
      <c r="AJ502" s="135"/>
      <c r="AK502" s="196"/>
      <c r="AL502" s="11" t="str">
        <f t="shared" si="111"/>
        <v/>
      </c>
      <c r="AM502" s="196"/>
      <c r="AN502" s="196"/>
      <c r="AO502" s="135"/>
      <c r="AQ502" s="225"/>
    </row>
    <row r="503" spans="1:43" x14ac:dyDescent="0.4">
      <c r="A503" s="114">
        <f t="shared" si="101"/>
        <v>191301</v>
      </c>
      <c r="B503" s="120"/>
      <c r="C503" s="172">
        <f t="shared" si="102"/>
        <v>6</v>
      </c>
      <c r="D503" s="120"/>
      <c r="E503" s="114">
        <f t="shared" si="103"/>
        <v>191301</v>
      </c>
      <c r="F503" s="120"/>
      <c r="G503" s="114" t="s">
        <v>180</v>
      </c>
      <c r="H503" s="98"/>
      <c r="I503" s="152">
        <v>191301</v>
      </c>
      <c r="J503" s="152" t="s">
        <v>1</v>
      </c>
      <c r="K503" s="203" t="s">
        <v>516</v>
      </c>
      <c r="L503" s="215" t="s">
        <v>75</v>
      </c>
      <c r="M503" s="215"/>
      <c r="N503" s="215"/>
      <c r="O503" s="215"/>
      <c r="P503" s="215" t="s">
        <v>5</v>
      </c>
      <c r="Q503" s="215" t="s">
        <v>6</v>
      </c>
      <c r="R503" s="215" t="s">
        <v>7</v>
      </c>
      <c r="S503" s="215" t="s">
        <v>8</v>
      </c>
      <c r="T503" s="215" t="s">
        <v>9</v>
      </c>
      <c r="V503" s="97"/>
      <c r="W503" s="97"/>
      <c r="Y503" s="96"/>
      <c r="Z503" s="96"/>
      <c r="AA503" s="96"/>
      <c r="AB503" s="96"/>
      <c r="AC503" s="96"/>
      <c r="AE503" s="96">
        <f t="shared" ref="AE503:AE510" si="115">IF((MAXA(Y503,Z503,AA503,AB503,AC503))/1000&lt;10,10,(MAXA(Y503,Z503,AA503,AB503,AC503)/1000))</f>
        <v>10</v>
      </c>
      <c r="AG503" s="96">
        <f t="shared" ref="AG503:AG510" si="116">IF(MROUND(AE503+(AE503/100*AG$4),AH$4)&lt;&gt;0,MROUND(AE503+(AE503/100*AG$4),AH$4),5000)</f>
        <v>5000</v>
      </c>
      <c r="AJ503" s="96">
        <f t="shared" ref="AJ503:AJ510" si="117">IF(J503&lt;&gt;"P",195000,19500)</f>
        <v>19500</v>
      </c>
      <c r="AL503" s="11" t="b">
        <f t="shared" si="111"/>
        <v>1</v>
      </c>
      <c r="AO503" s="96">
        <f t="shared" si="104"/>
        <v>5000</v>
      </c>
      <c r="AQ503" s="215"/>
    </row>
    <row r="504" spans="1:43" x14ac:dyDescent="0.4">
      <c r="A504" s="110">
        <f t="shared" si="101"/>
        <v>191302</v>
      </c>
      <c r="B504" s="119"/>
      <c r="C504" s="177">
        <f t="shared" si="102"/>
        <v>6</v>
      </c>
      <c r="D504" s="119"/>
      <c r="E504" s="110">
        <f t="shared" si="103"/>
        <v>191302</v>
      </c>
      <c r="F504" s="119"/>
      <c r="G504" s="110" t="s">
        <v>180</v>
      </c>
      <c r="H504" s="84"/>
      <c r="I504" s="157">
        <v>191302</v>
      </c>
      <c r="J504" s="157"/>
      <c r="K504" s="208" t="s">
        <v>205</v>
      </c>
      <c r="L504" s="220" t="s">
        <v>366</v>
      </c>
      <c r="M504" s="220"/>
      <c r="N504" s="220"/>
      <c r="O504" s="220"/>
      <c r="P504" s="220" t="s">
        <v>5</v>
      </c>
      <c r="Q504" s="220" t="s">
        <v>6</v>
      </c>
      <c r="R504" s="220" t="s">
        <v>7</v>
      </c>
      <c r="S504" s="220" t="s">
        <v>8</v>
      </c>
      <c r="T504" s="220" t="s">
        <v>9</v>
      </c>
      <c r="V504" s="74"/>
      <c r="W504" s="74"/>
      <c r="Y504" s="75"/>
      <c r="Z504" s="75"/>
      <c r="AA504" s="75"/>
      <c r="AB504" s="75"/>
      <c r="AC504" s="76"/>
      <c r="AE504" s="75">
        <f t="shared" si="115"/>
        <v>10</v>
      </c>
      <c r="AG504" s="75">
        <f t="shared" si="116"/>
        <v>5000</v>
      </c>
      <c r="AJ504" s="75">
        <f t="shared" si="117"/>
        <v>195000</v>
      </c>
      <c r="AL504" s="11" t="b">
        <f t="shared" si="111"/>
        <v>1</v>
      </c>
      <c r="AO504" s="75">
        <f t="shared" si="104"/>
        <v>5000</v>
      </c>
      <c r="AQ504" s="220"/>
    </row>
    <row r="505" spans="1:43" x14ac:dyDescent="0.4">
      <c r="A505" s="114">
        <f t="shared" si="101"/>
        <v>191303</v>
      </c>
      <c r="B505" s="120"/>
      <c r="C505" s="172">
        <f t="shared" si="102"/>
        <v>6</v>
      </c>
      <c r="D505" s="120"/>
      <c r="E505" s="114">
        <f t="shared" si="103"/>
        <v>191303</v>
      </c>
      <c r="F505" s="120"/>
      <c r="G505" s="114" t="s">
        <v>180</v>
      </c>
      <c r="H505" s="98"/>
      <c r="I505" s="152">
        <v>191303</v>
      </c>
      <c r="J505" s="152" t="s">
        <v>1</v>
      </c>
      <c r="K505" s="203" t="s">
        <v>517</v>
      </c>
      <c r="L505" s="215" t="s">
        <v>366</v>
      </c>
      <c r="M505" s="215"/>
      <c r="N505" s="215"/>
      <c r="O505" s="215"/>
      <c r="P505" s="215" t="s">
        <v>5</v>
      </c>
      <c r="Q505" s="215" t="s">
        <v>6</v>
      </c>
      <c r="R505" s="215" t="s">
        <v>7</v>
      </c>
      <c r="S505" s="215" t="s">
        <v>8</v>
      </c>
      <c r="T505" s="215" t="s">
        <v>9</v>
      </c>
      <c r="V505" s="97"/>
      <c r="W505" s="97"/>
      <c r="Y505" s="96"/>
      <c r="Z505" s="96"/>
      <c r="AA505" s="96"/>
      <c r="AB505" s="96"/>
      <c r="AC505" s="96"/>
      <c r="AE505" s="96">
        <f t="shared" si="115"/>
        <v>10</v>
      </c>
      <c r="AG505" s="96">
        <f t="shared" si="116"/>
        <v>5000</v>
      </c>
      <c r="AJ505" s="96">
        <f t="shared" si="117"/>
        <v>19500</v>
      </c>
      <c r="AL505" s="11" t="b">
        <f t="shared" si="111"/>
        <v>1</v>
      </c>
      <c r="AO505" s="96">
        <f t="shared" si="104"/>
        <v>5000</v>
      </c>
      <c r="AQ505" s="215"/>
    </row>
    <row r="506" spans="1:43" x14ac:dyDescent="0.4">
      <c r="A506" s="114">
        <f t="shared" si="101"/>
        <v>191304</v>
      </c>
      <c r="B506" s="120"/>
      <c r="C506" s="172">
        <f t="shared" si="102"/>
        <v>6</v>
      </c>
      <c r="D506" s="120"/>
      <c r="E506" s="114">
        <f t="shared" si="103"/>
        <v>191304</v>
      </c>
      <c r="F506" s="120"/>
      <c r="G506" s="114" t="s">
        <v>180</v>
      </c>
      <c r="H506" s="98"/>
      <c r="I506" s="152">
        <v>191304</v>
      </c>
      <c r="J506" s="152"/>
      <c r="K506" s="203" t="s">
        <v>518</v>
      </c>
      <c r="L506" s="215" t="s">
        <v>366</v>
      </c>
      <c r="M506" s="215"/>
      <c r="N506" s="215"/>
      <c r="O506" s="215"/>
      <c r="P506" s="215" t="s">
        <v>5</v>
      </c>
      <c r="Q506" s="215" t="s">
        <v>6</v>
      </c>
      <c r="R506" s="215" t="s">
        <v>7</v>
      </c>
      <c r="S506" s="215" t="s">
        <v>8</v>
      </c>
      <c r="T506" s="215" t="s">
        <v>9</v>
      </c>
      <c r="V506" s="97"/>
      <c r="W506" s="97"/>
      <c r="Y506" s="96"/>
      <c r="Z506" s="96"/>
      <c r="AA506" s="96"/>
      <c r="AB506" s="96"/>
      <c r="AC506" s="96"/>
      <c r="AE506" s="96">
        <f t="shared" si="115"/>
        <v>10</v>
      </c>
      <c r="AG506" s="96">
        <f t="shared" si="116"/>
        <v>5000</v>
      </c>
      <c r="AJ506" s="96">
        <f t="shared" si="117"/>
        <v>195000</v>
      </c>
      <c r="AL506" s="11" t="b">
        <f t="shared" ref="AL506:AL514" si="118">IF(AND(AG506&lt;&gt;"",AJ506&lt;&gt;""),AG506&lt;AJ506,"")</f>
        <v>1</v>
      </c>
      <c r="AO506" s="96">
        <f t="shared" si="104"/>
        <v>5000</v>
      </c>
      <c r="AQ506" s="215"/>
    </row>
    <row r="507" spans="1:43" x14ac:dyDescent="0.4">
      <c r="A507" s="114">
        <f t="shared" si="101"/>
        <v>191305</v>
      </c>
      <c r="B507" s="120"/>
      <c r="C507" s="172">
        <f t="shared" si="102"/>
        <v>6</v>
      </c>
      <c r="D507" s="120"/>
      <c r="E507" s="114">
        <f t="shared" si="103"/>
        <v>191305</v>
      </c>
      <c r="F507" s="120"/>
      <c r="G507" s="114" t="s">
        <v>180</v>
      </c>
      <c r="H507" s="98"/>
      <c r="I507" s="152">
        <v>191305</v>
      </c>
      <c r="J507" s="152" t="s">
        <v>1</v>
      </c>
      <c r="K507" s="203" t="s">
        <v>519</v>
      </c>
      <c r="L507" s="215" t="s">
        <v>366</v>
      </c>
      <c r="M507" s="215"/>
      <c r="N507" s="215"/>
      <c r="O507" s="215"/>
      <c r="P507" s="215" t="s">
        <v>5</v>
      </c>
      <c r="Q507" s="215" t="s">
        <v>6</v>
      </c>
      <c r="R507" s="215" t="s">
        <v>7</v>
      </c>
      <c r="S507" s="215" t="s">
        <v>8</v>
      </c>
      <c r="T507" s="215" t="s">
        <v>9</v>
      </c>
      <c r="V507" s="97"/>
      <c r="W507" s="97"/>
      <c r="Y507" s="96"/>
      <c r="Z507" s="96"/>
      <c r="AA507" s="96"/>
      <c r="AB507" s="96"/>
      <c r="AC507" s="96"/>
      <c r="AE507" s="96">
        <f t="shared" si="115"/>
        <v>10</v>
      </c>
      <c r="AG507" s="96">
        <f t="shared" si="116"/>
        <v>5000</v>
      </c>
      <c r="AJ507" s="96">
        <f t="shared" si="117"/>
        <v>19500</v>
      </c>
      <c r="AL507" s="11" t="b">
        <f t="shared" si="118"/>
        <v>1</v>
      </c>
      <c r="AO507" s="96">
        <f t="shared" si="104"/>
        <v>5000</v>
      </c>
      <c r="AQ507" s="215"/>
    </row>
    <row r="508" spans="1:43" x14ac:dyDescent="0.4">
      <c r="A508" s="114">
        <f t="shared" si="101"/>
        <v>191306</v>
      </c>
      <c r="B508" s="120"/>
      <c r="C508" s="172">
        <f t="shared" si="102"/>
        <v>6</v>
      </c>
      <c r="D508" s="120"/>
      <c r="E508" s="114">
        <f t="shared" si="103"/>
        <v>191306</v>
      </c>
      <c r="F508" s="120"/>
      <c r="G508" s="114" t="s">
        <v>180</v>
      </c>
      <c r="H508" s="98"/>
      <c r="I508" s="152">
        <v>191306</v>
      </c>
      <c r="J508" s="152"/>
      <c r="K508" s="203" t="s">
        <v>520</v>
      </c>
      <c r="L508" s="215" t="s">
        <v>366</v>
      </c>
      <c r="M508" s="215"/>
      <c r="N508" s="215"/>
      <c r="O508" s="215"/>
      <c r="P508" s="215" t="s">
        <v>5</v>
      </c>
      <c r="Q508" s="215" t="s">
        <v>6</v>
      </c>
      <c r="R508" s="215" t="s">
        <v>7</v>
      </c>
      <c r="S508" s="215" t="s">
        <v>8</v>
      </c>
      <c r="T508" s="215" t="s">
        <v>9</v>
      </c>
      <c r="V508" s="97"/>
      <c r="W508" s="97"/>
      <c r="Y508" s="96"/>
      <c r="Z508" s="96"/>
      <c r="AA508" s="96"/>
      <c r="AB508" s="96"/>
      <c r="AC508" s="96"/>
      <c r="AE508" s="96">
        <f t="shared" si="115"/>
        <v>10</v>
      </c>
      <c r="AG508" s="96">
        <f t="shared" si="116"/>
        <v>5000</v>
      </c>
      <c r="AJ508" s="96">
        <f t="shared" si="117"/>
        <v>195000</v>
      </c>
      <c r="AL508" s="11" t="b">
        <f t="shared" si="118"/>
        <v>1</v>
      </c>
      <c r="AO508" s="96">
        <f t="shared" si="104"/>
        <v>5000</v>
      </c>
      <c r="AQ508" s="215"/>
    </row>
    <row r="509" spans="1:43" x14ac:dyDescent="0.4">
      <c r="A509" s="110">
        <f t="shared" si="101"/>
        <v>191307</v>
      </c>
      <c r="B509" s="119"/>
      <c r="C509" s="177">
        <f t="shared" si="102"/>
        <v>6</v>
      </c>
      <c r="D509" s="119"/>
      <c r="E509" s="110">
        <f t="shared" si="103"/>
        <v>191307</v>
      </c>
      <c r="F509" s="119"/>
      <c r="G509" s="110" t="s">
        <v>180</v>
      </c>
      <c r="H509" s="84"/>
      <c r="I509" s="157">
        <v>191307</v>
      </c>
      <c r="J509" s="157" t="s">
        <v>1</v>
      </c>
      <c r="K509" s="208" t="s">
        <v>264</v>
      </c>
      <c r="L509" s="220" t="s">
        <v>375</v>
      </c>
      <c r="M509" s="220"/>
      <c r="N509" s="220"/>
      <c r="O509" s="220"/>
      <c r="P509" s="220" t="s">
        <v>5</v>
      </c>
      <c r="Q509" s="220" t="s">
        <v>6</v>
      </c>
      <c r="R509" s="220" t="s">
        <v>7</v>
      </c>
      <c r="S509" s="220" t="s">
        <v>8</v>
      </c>
      <c r="T509" s="220" t="s">
        <v>9</v>
      </c>
      <c r="V509" s="74"/>
      <c r="W509" s="74"/>
      <c r="Y509" s="75"/>
      <c r="Z509" s="75"/>
      <c r="AA509" s="75"/>
      <c r="AB509" s="75"/>
      <c r="AC509" s="76"/>
      <c r="AE509" s="75">
        <f t="shared" si="115"/>
        <v>10</v>
      </c>
      <c r="AG509" s="75">
        <f t="shared" si="116"/>
        <v>5000</v>
      </c>
      <c r="AJ509" s="75">
        <f t="shared" si="117"/>
        <v>19500</v>
      </c>
      <c r="AL509" s="11" t="b">
        <f t="shared" si="118"/>
        <v>1</v>
      </c>
      <c r="AO509" s="75">
        <f t="shared" si="104"/>
        <v>5000</v>
      </c>
      <c r="AQ509" s="220"/>
    </row>
    <row r="510" spans="1:43" x14ac:dyDescent="0.4">
      <c r="A510" s="110">
        <f t="shared" si="101"/>
        <v>191308</v>
      </c>
      <c r="B510" s="119"/>
      <c r="C510" s="177">
        <f t="shared" si="102"/>
        <v>6</v>
      </c>
      <c r="D510" s="119"/>
      <c r="E510" s="110">
        <f t="shared" si="103"/>
        <v>191308</v>
      </c>
      <c r="F510" s="119"/>
      <c r="G510" s="110" t="s">
        <v>180</v>
      </c>
      <c r="H510" s="84"/>
      <c r="I510" s="157">
        <v>191308</v>
      </c>
      <c r="J510" s="157"/>
      <c r="K510" s="208" t="s">
        <v>206</v>
      </c>
      <c r="L510" s="220" t="s">
        <v>375</v>
      </c>
      <c r="M510" s="220"/>
      <c r="N510" s="220"/>
      <c r="O510" s="220"/>
      <c r="P510" s="220" t="s">
        <v>5</v>
      </c>
      <c r="Q510" s="220" t="s">
        <v>6</v>
      </c>
      <c r="R510" s="220" t="s">
        <v>7</v>
      </c>
      <c r="S510" s="220" t="s">
        <v>8</v>
      </c>
      <c r="T510" s="220" t="s">
        <v>9</v>
      </c>
      <c r="V510" s="74"/>
      <c r="W510" s="74"/>
      <c r="Y510" s="75"/>
      <c r="Z510" s="75"/>
      <c r="AA510" s="75"/>
      <c r="AB510" s="75"/>
      <c r="AC510" s="76"/>
      <c r="AE510" s="75">
        <f t="shared" si="115"/>
        <v>10</v>
      </c>
      <c r="AG510" s="75">
        <f t="shared" si="116"/>
        <v>5000</v>
      </c>
      <c r="AJ510" s="75">
        <f t="shared" si="117"/>
        <v>195000</v>
      </c>
      <c r="AL510" s="11" t="b">
        <f t="shared" si="118"/>
        <v>1</v>
      </c>
      <c r="AO510" s="75">
        <f t="shared" si="104"/>
        <v>5000</v>
      </c>
      <c r="AQ510" s="220"/>
    </row>
    <row r="511" spans="1:43" x14ac:dyDescent="0.4">
      <c r="A511" s="183">
        <f t="shared" si="101"/>
        <v>20</v>
      </c>
      <c r="B511" s="116"/>
      <c r="C511" s="184">
        <f t="shared" si="102"/>
        <v>2</v>
      </c>
      <c r="D511" s="116"/>
      <c r="E511" s="183">
        <f t="shared" si="103"/>
        <v>200000</v>
      </c>
      <c r="F511" s="116"/>
      <c r="G511" s="183"/>
      <c r="H511" s="185"/>
      <c r="I511" s="183">
        <v>20</v>
      </c>
      <c r="J511" s="183"/>
      <c r="K511" s="185" t="s">
        <v>288</v>
      </c>
      <c r="L511" s="222"/>
      <c r="M511" s="222"/>
      <c r="N511" s="222"/>
      <c r="O511" s="222"/>
      <c r="P511" s="222"/>
      <c r="Q511" s="222"/>
      <c r="R511" s="222"/>
      <c r="S511" s="222"/>
      <c r="T511" s="222"/>
      <c r="U511" s="195"/>
      <c r="V511" s="186"/>
      <c r="W511" s="186"/>
      <c r="X511" s="195"/>
      <c r="Y511" s="187"/>
      <c r="Z511" s="187"/>
      <c r="AA511" s="187"/>
      <c r="AB511" s="187"/>
      <c r="AC511" s="188"/>
      <c r="AD511" s="195"/>
      <c r="AE511" s="187"/>
      <c r="AF511" s="195"/>
      <c r="AG511" s="187"/>
      <c r="AH511" s="195"/>
      <c r="AI511" s="195"/>
      <c r="AJ511" s="187"/>
      <c r="AK511" s="195"/>
      <c r="AL511" s="11" t="str">
        <f t="shared" si="118"/>
        <v/>
      </c>
      <c r="AM511" s="195"/>
      <c r="AN511" s="195"/>
      <c r="AO511" s="187"/>
      <c r="AQ511" s="222"/>
    </row>
    <row r="512" spans="1:43" x14ac:dyDescent="0.4">
      <c r="A512" s="124">
        <f t="shared" si="101"/>
        <v>2001</v>
      </c>
      <c r="B512" s="117"/>
      <c r="C512" s="175">
        <f t="shared" si="102"/>
        <v>4</v>
      </c>
      <c r="D512" s="117"/>
      <c r="E512" s="124">
        <f t="shared" si="103"/>
        <v>200100</v>
      </c>
      <c r="F512" s="117"/>
      <c r="G512" s="124"/>
      <c r="H512" s="160"/>
      <c r="I512" s="198">
        <v>2001</v>
      </c>
      <c r="J512" s="198"/>
      <c r="K512" s="211" t="s">
        <v>349</v>
      </c>
      <c r="L512" s="225"/>
      <c r="M512" s="225"/>
      <c r="N512" s="225"/>
      <c r="O512" s="225"/>
      <c r="P512" s="225"/>
      <c r="Q512" s="225"/>
      <c r="R512" s="225"/>
      <c r="S512" s="225"/>
      <c r="T512" s="225"/>
      <c r="U512" s="196"/>
      <c r="V512" s="128"/>
      <c r="W512" s="128"/>
      <c r="X512" s="196"/>
      <c r="Y512" s="135"/>
      <c r="Z512" s="135"/>
      <c r="AA512" s="135"/>
      <c r="AB512" s="135"/>
      <c r="AC512" s="141"/>
      <c r="AD512" s="196"/>
      <c r="AE512" s="135"/>
      <c r="AF512" s="196"/>
      <c r="AG512" s="135"/>
      <c r="AH512" s="196"/>
      <c r="AI512" s="196"/>
      <c r="AJ512" s="135"/>
      <c r="AK512" s="196"/>
      <c r="AL512" s="11" t="str">
        <f t="shared" si="118"/>
        <v/>
      </c>
      <c r="AM512" s="196"/>
      <c r="AN512" s="196"/>
      <c r="AO512" s="135"/>
      <c r="AQ512" s="225"/>
    </row>
    <row r="513" spans="1:43" x14ac:dyDescent="0.4">
      <c r="A513" s="109">
        <f t="shared" si="101"/>
        <v>200101</v>
      </c>
      <c r="B513" s="118"/>
      <c r="C513" s="173">
        <f t="shared" si="102"/>
        <v>6</v>
      </c>
      <c r="D513" s="118"/>
      <c r="E513" s="109">
        <f t="shared" si="103"/>
        <v>200101</v>
      </c>
      <c r="F513" s="118"/>
      <c r="G513" s="109"/>
      <c r="H513" s="69"/>
      <c r="I513" s="154">
        <v>200101</v>
      </c>
      <c r="J513" s="154"/>
      <c r="K513" s="204" t="s">
        <v>116</v>
      </c>
      <c r="L513" s="216" t="s">
        <v>66</v>
      </c>
      <c r="M513" s="216"/>
      <c r="N513" s="216" t="s">
        <v>3</v>
      </c>
      <c r="O513" s="216"/>
      <c r="P513" s="216" t="s">
        <v>5</v>
      </c>
      <c r="Q513" s="216" t="s">
        <v>6</v>
      </c>
      <c r="R513" s="216"/>
      <c r="S513" s="216"/>
      <c r="T513" s="216"/>
      <c r="V513" s="68"/>
      <c r="W513" s="68"/>
      <c r="Y513" s="70">
        <v>12788</v>
      </c>
      <c r="Z513" s="70">
        <v>3340</v>
      </c>
      <c r="AA513" s="70">
        <v>4970</v>
      </c>
      <c r="AB513" s="70">
        <v>1008</v>
      </c>
      <c r="AC513" s="71"/>
      <c r="AE513" s="70">
        <f t="shared" ref="AE513:AE537" si="119">IF((MAXA(Y513,Z513,AA513,AB513,AC513))/1000&lt;10,10,(MAXA(Y513,Z513,AA513,AB513,AC513)/1000))</f>
        <v>12.788</v>
      </c>
      <c r="AG513" s="70">
        <f t="shared" ref="AG513:AG537" si="120">IF(MROUND(AE513+(AE513/100*AG$4),AH$4)&lt;&gt;0,MROUND(AE513+(AE513/100*AG$4),AH$4),5000)</f>
        <v>5000</v>
      </c>
      <c r="AJ513" s="70">
        <f t="shared" ref="AJ513:AJ537" si="121">IF(J513&lt;&gt;"P",195000,19500)</f>
        <v>195000</v>
      </c>
      <c r="AL513" s="11" t="b">
        <f t="shared" si="118"/>
        <v>1</v>
      </c>
      <c r="AO513" s="70">
        <f t="shared" si="104"/>
        <v>5000</v>
      </c>
      <c r="AQ513" s="216"/>
    </row>
    <row r="514" spans="1:43" x14ac:dyDescent="0.4">
      <c r="A514" s="109">
        <f t="shared" si="101"/>
        <v>200102</v>
      </c>
      <c r="B514" s="118"/>
      <c r="C514" s="173">
        <f t="shared" si="102"/>
        <v>6</v>
      </c>
      <c r="D514" s="118"/>
      <c r="E514" s="109">
        <f t="shared" si="103"/>
        <v>200102</v>
      </c>
      <c r="F514" s="118"/>
      <c r="G514" s="109"/>
      <c r="H514" s="69"/>
      <c r="I514" s="154">
        <v>200102</v>
      </c>
      <c r="J514" s="154"/>
      <c r="K514" s="204" t="s">
        <v>90</v>
      </c>
      <c r="L514" s="216" t="s">
        <v>75</v>
      </c>
      <c r="M514" s="216"/>
      <c r="N514" s="216"/>
      <c r="O514" s="216"/>
      <c r="P514" s="216" t="s">
        <v>5</v>
      </c>
      <c r="Q514" s="216" t="s">
        <v>6</v>
      </c>
      <c r="R514" s="216"/>
      <c r="S514" s="216"/>
      <c r="T514" s="216"/>
      <c r="V514" s="68"/>
      <c r="W514" s="68"/>
      <c r="Y514" s="70"/>
      <c r="Z514" s="70"/>
      <c r="AA514" s="70"/>
      <c r="AB514" s="70"/>
      <c r="AC514" s="71">
        <v>1</v>
      </c>
      <c r="AE514" s="70">
        <f t="shared" si="119"/>
        <v>10</v>
      </c>
      <c r="AG514" s="70">
        <f t="shared" si="120"/>
        <v>5000</v>
      </c>
      <c r="AJ514" s="70">
        <f t="shared" si="121"/>
        <v>195000</v>
      </c>
      <c r="AL514" s="11" t="b">
        <f t="shared" si="118"/>
        <v>1</v>
      </c>
      <c r="AO514" s="70">
        <f t="shared" si="104"/>
        <v>5000</v>
      </c>
      <c r="AQ514" s="216"/>
    </row>
    <row r="515" spans="1:43" x14ac:dyDescent="0.4">
      <c r="A515" s="110">
        <f t="shared" si="101"/>
        <v>200108</v>
      </c>
      <c r="B515" s="119"/>
      <c r="C515" s="177">
        <f t="shared" si="102"/>
        <v>6</v>
      </c>
      <c r="D515" s="119"/>
      <c r="E515" s="110">
        <f t="shared" si="103"/>
        <v>200108</v>
      </c>
      <c r="F515" s="119"/>
      <c r="G515" s="110" t="s">
        <v>180</v>
      </c>
      <c r="H515" s="84"/>
      <c r="I515" s="157">
        <v>200108</v>
      </c>
      <c r="J515" s="157"/>
      <c r="K515" s="208" t="s">
        <v>176</v>
      </c>
      <c r="L515" s="220" t="s">
        <v>366</v>
      </c>
      <c r="M515" s="220"/>
      <c r="N515" s="220"/>
      <c r="O515" s="220"/>
      <c r="P515" s="220" t="s">
        <v>5</v>
      </c>
      <c r="Q515" s="220" t="s">
        <v>6</v>
      </c>
      <c r="R515" s="220" t="s">
        <v>7</v>
      </c>
      <c r="S515" s="220" t="s">
        <v>8</v>
      </c>
      <c r="T515" s="220" t="s">
        <v>9</v>
      </c>
      <c r="V515" s="74"/>
      <c r="W515" s="74"/>
      <c r="Y515" s="75"/>
      <c r="Z515" s="75"/>
      <c r="AA515" s="75"/>
      <c r="AB515" s="75"/>
      <c r="AC515" s="76"/>
      <c r="AE515" s="75">
        <f t="shared" si="119"/>
        <v>10</v>
      </c>
      <c r="AG515" s="75">
        <f t="shared" si="120"/>
        <v>5000</v>
      </c>
      <c r="AJ515" s="75">
        <f t="shared" si="121"/>
        <v>195000</v>
      </c>
      <c r="AO515" s="75">
        <f t="shared" si="104"/>
        <v>5000</v>
      </c>
      <c r="AQ515" s="220"/>
    </row>
    <row r="516" spans="1:43" x14ac:dyDescent="0.4">
      <c r="A516" s="109">
        <f t="shared" si="101"/>
        <v>200110</v>
      </c>
      <c r="B516" s="118"/>
      <c r="C516" s="173">
        <f t="shared" si="102"/>
        <v>6</v>
      </c>
      <c r="D516" s="118"/>
      <c r="E516" s="109">
        <f t="shared" si="103"/>
        <v>200110</v>
      </c>
      <c r="F516" s="118"/>
      <c r="G516" s="109"/>
      <c r="H516" s="69"/>
      <c r="I516" s="154">
        <v>200110</v>
      </c>
      <c r="J516" s="154"/>
      <c r="K516" s="204" t="s">
        <v>120</v>
      </c>
      <c r="L516" s="216" t="s">
        <v>66</v>
      </c>
      <c r="M516" s="216" t="s">
        <v>563</v>
      </c>
      <c r="N516" s="216"/>
      <c r="O516" s="216"/>
      <c r="P516" s="216" t="s">
        <v>5</v>
      </c>
      <c r="Q516" s="216" t="s">
        <v>6</v>
      </c>
      <c r="R516" s="216" t="s">
        <v>7</v>
      </c>
      <c r="S516" s="216" t="s">
        <v>8</v>
      </c>
      <c r="T516" s="216" t="s">
        <v>9</v>
      </c>
      <c r="V516" s="68"/>
      <c r="W516" s="68"/>
      <c r="Y516" s="70">
        <v>120</v>
      </c>
      <c r="Z516" s="70">
        <v>520</v>
      </c>
      <c r="AA516" s="70">
        <v>196</v>
      </c>
      <c r="AB516" s="70">
        <v>463</v>
      </c>
      <c r="AC516" s="71"/>
      <c r="AE516" s="70">
        <f t="shared" si="119"/>
        <v>10</v>
      </c>
      <c r="AG516" s="70">
        <f t="shared" si="120"/>
        <v>5000</v>
      </c>
      <c r="AJ516" s="70">
        <f t="shared" si="121"/>
        <v>195000</v>
      </c>
      <c r="AL516" s="11" t="b">
        <f t="shared" ref="AL516:AL537" si="122">IF(AND(AG516&lt;&gt;"",AJ516&lt;&gt;""),AG516&lt;AJ516,"")</f>
        <v>1</v>
      </c>
      <c r="AO516" s="70">
        <f t="shared" si="104"/>
        <v>5000</v>
      </c>
      <c r="AQ516" s="216" t="s">
        <v>580</v>
      </c>
    </row>
    <row r="517" spans="1:43" x14ac:dyDescent="0.4">
      <c r="A517" s="109">
        <f t="shared" si="101"/>
        <v>200111</v>
      </c>
      <c r="B517" s="118"/>
      <c r="C517" s="173">
        <f t="shared" si="102"/>
        <v>6</v>
      </c>
      <c r="D517" s="118"/>
      <c r="E517" s="109">
        <f t="shared" si="103"/>
        <v>200111</v>
      </c>
      <c r="F517" s="118"/>
      <c r="G517" s="109"/>
      <c r="H517" s="69"/>
      <c r="I517" s="154">
        <v>200111</v>
      </c>
      <c r="J517" s="154"/>
      <c r="K517" s="204" t="s">
        <v>121</v>
      </c>
      <c r="L517" s="216" t="s">
        <v>66</v>
      </c>
      <c r="M517" s="216" t="s">
        <v>563</v>
      </c>
      <c r="N517" s="216"/>
      <c r="O517" s="216"/>
      <c r="P517" s="216" t="s">
        <v>5</v>
      </c>
      <c r="Q517" s="216" t="s">
        <v>6</v>
      </c>
      <c r="R517" s="216" t="s">
        <v>7</v>
      </c>
      <c r="S517" s="216" t="s">
        <v>8</v>
      </c>
      <c r="T517" s="216" t="s">
        <v>9</v>
      </c>
      <c r="V517" s="68"/>
      <c r="W517" s="68"/>
      <c r="Y517" s="70"/>
      <c r="Z517" s="70"/>
      <c r="AA517" s="70">
        <v>920</v>
      </c>
      <c r="AB517" s="70"/>
      <c r="AC517" s="71"/>
      <c r="AE517" s="70">
        <f t="shared" si="119"/>
        <v>10</v>
      </c>
      <c r="AG517" s="70">
        <f t="shared" si="120"/>
        <v>5000</v>
      </c>
      <c r="AJ517" s="70">
        <f t="shared" si="121"/>
        <v>195000</v>
      </c>
      <c r="AL517" s="11" t="b">
        <f t="shared" si="122"/>
        <v>1</v>
      </c>
      <c r="AO517" s="70">
        <f t="shared" si="104"/>
        <v>5000</v>
      </c>
      <c r="AQ517" s="216" t="s">
        <v>580</v>
      </c>
    </row>
    <row r="518" spans="1:43" x14ac:dyDescent="0.4">
      <c r="A518" s="114">
        <f t="shared" si="101"/>
        <v>200113</v>
      </c>
      <c r="B518" s="120"/>
      <c r="C518" s="172">
        <f t="shared" si="102"/>
        <v>6</v>
      </c>
      <c r="D518" s="120"/>
      <c r="E518" s="114">
        <f t="shared" si="103"/>
        <v>200113</v>
      </c>
      <c r="F518" s="120"/>
      <c r="G518" s="114" t="s">
        <v>180</v>
      </c>
      <c r="H518" s="98"/>
      <c r="I518" s="152">
        <v>200113</v>
      </c>
      <c r="J518" s="152" t="s">
        <v>1</v>
      </c>
      <c r="K518" s="203" t="s">
        <v>521</v>
      </c>
      <c r="L518" s="215" t="s">
        <v>375</v>
      </c>
      <c r="M518" s="215"/>
      <c r="N518" s="215"/>
      <c r="O518" s="215"/>
      <c r="P518" s="215" t="s">
        <v>5</v>
      </c>
      <c r="Q518" s="215" t="s">
        <v>6</v>
      </c>
      <c r="R518" s="215" t="s">
        <v>7</v>
      </c>
      <c r="S518" s="215" t="s">
        <v>8</v>
      </c>
      <c r="T518" s="215" t="s">
        <v>9</v>
      </c>
      <c r="V518" s="97"/>
      <c r="W518" s="97"/>
      <c r="Y518" s="96"/>
      <c r="Z518" s="96"/>
      <c r="AA518" s="96"/>
      <c r="AB518" s="96"/>
      <c r="AC518" s="96"/>
      <c r="AE518" s="96">
        <f t="shared" si="119"/>
        <v>10</v>
      </c>
      <c r="AG518" s="96">
        <f t="shared" si="120"/>
        <v>5000</v>
      </c>
      <c r="AJ518" s="96">
        <f t="shared" si="121"/>
        <v>19500</v>
      </c>
      <c r="AL518" s="11" t="b">
        <f t="shared" si="122"/>
        <v>1</v>
      </c>
      <c r="AO518" s="96">
        <f t="shared" si="104"/>
        <v>5000</v>
      </c>
      <c r="AQ518" s="215"/>
    </row>
    <row r="519" spans="1:43" x14ac:dyDescent="0.4">
      <c r="A519" s="109">
        <f t="shared" ref="A519:A548" si="123">I519</f>
        <v>200121</v>
      </c>
      <c r="B519" s="118"/>
      <c r="C519" s="173">
        <f t="shared" ref="C519:C548" si="124">LEN(A519)</f>
        <v>6</v>
      </c>
      <c r="D519" s="118"/>
      <c r="E519" s="109">
        <f t="shared" ref="E519:E548" si="125">IF(C519=1,A519*10000,IF(C519=2,A519*10000,IF(C519=3,A519*100,IF(C519=4,A519*100,IF(C519&gt;=5,A519)))))</f>
        <v>200121</v>
      </c>
      <c r="F519" s="118"/>
      <c r="G519" s="109"/>
      <c r="H519" s="69"/>
      <c r="I519" s="154">
        <v>200121</v>
      </c>
      <c r="J519" s="154" t="s">
        <v>1</v>
      </c>
      <c r="K519" s="204" t="s">
        <v>58</v>
      </c>
      <c r="L519" s="216" t="s">
        <v>66</v>
      </c>
      <c r="M519" s="216"/>
      <c r="N519" s="216"/>
      <c r="O519" s="216"/>
      <c r="P519" s="216" t="s">
        <v>5</v>
      </c>
      <c r="Q519" s="216" t="s">
        <v>6</v>
      </c>
      <c r="R519" s="216"/>
      <c r="S519" s="216"/>
      <c r="T519" s="216"/>
      <c r="V519" s="68"/>
      <c r="W519" s="68"/>
      <c r="Y519" s="72">
        <v>210</v>
      </c>
      <c r="Z519" s="72">
        <v>1124</v>
      </c>
      <c r="AA519" s="72">
        <v>742</v>
      </c>
      <c r="AB519" s="72">
        <v>926</v>
      </c>
      <c r="AC519" s="73"/>
      <c r="AE519" s="72">
        <f t="shared" si="119"/>
        <v>10</v>
      </c>
      <c r="AG519" s="72">
        <f t="shared" si="120"/>
        <v>5000</v>
      </c>
      <c r="AJ519" s="72">
        <f t="shared" si="121"/>
        <v>19500</v>
      </c>
      <c r="AL519" s="11" t="b">
        <f t="shared" si="122"/>
        <v>1</v>
      </c>
      <c r="AO519" s="72">
        <f t="shared" si="104"/>
        <v>5000</v>
      </c>
      <c r="AQ519" s="216"/>
    </row>
    <row r="520" spans="1:43" x14ac:dyDescent="0.4">
      <c r="A520" s="109">
        <f t="shared" si="123"/>
        <v>200123</v>
      </c>
      <c r="B520" s="118"/>
      <c r="C520" s="173">
        <f t="shared" si="124"/>
        <v>6</v>
      </c>
      <c r="D520" s="118"/>
      <c r="E520" s="109">
        <f t="shared" si="125"/>
        <v>200123</v>
      </c>
      <c r="F520" s="118"/>
      <c r="G520" s="109"/>
      <c r="H520" s="69"/>
      <c r="I520" s="154">
        <v>200123</v>
      </c>
      <c r="J520" s="154" t="s">
        <v>1</v>
      </c>
      <c r="K520" s="204" t="s">
        <v>122</v>
      </c>
      <c r="L520" s="216" t="s">
        <v>66</v>
      </c>
      <c r="M520" s="216" t="s">
        <v>563</v>
      </c>
      <c r="N520" s="216"/>
      <c r="O520" s="216"/>
      <c r="P520" s="216" t="s">
        <v>5</v>
      </c>
      <c r="Q520" s="216" t="s">
        <v>6</v>
      </c>
      <c r="R520" s="216" t="s">
        <v>7</v>
      </c>
      <c r="S520" s="216" t="s">
        <v>8</v>
      </c>
      <c r="T520" s="216" t="s">
        <v>9</v>
      </c>
      <c r="V520" s="68"/>
      <c r="W520" s="68"/>
      <c r="Y520" s="70"/>
      <c r="Z520" s="70"/>
      <c r="AA520" s="70"/>
      <c r="AB520" s="70"/>
      <c r="AC520" s="71">
        <v>1</v>
      </c>
      <c r="AE520" s="70">
        <f t="shared" si="119"/>
        <v>10</v>
      </c>
      <c r="AG520" s="70">
        <f t="shared" si="120"/>
        <v>5000</v>
      </c>
      <c r="AJ520" s="70">
        <f t="shared" si="121"/>
        <v>19500</v>
      </c>
      <c r="AL520" s="11" t="b">
        <f t="shared" si="122"/>
        <v>1</v>
      </c>
      <c r="AO520" s="70">
        <f t="shared" ref="AO520:AO548" si="126">AG520</f>
        <v>5000</v>
      </c>
      <c r="AQ520" s="216" t="s">
        <v>568</v>
      </c>
    </row>
    <row r="521" spans="1:43" x14ac:dyDescent="0.4">
      <c r="A521" s="109">
        <f t="shared" si="123"/>
        <v>200125</v>
      </c>
      <c r="B521" s="118"/>
      <c r="C521" s="173">
        <f t="shared" si="124"/>
        <v>6</v>
      </c>
      <c r="D521" s="118"/>
      <c r="E521" s="109">
        <f t="shared" si="125"/>
        <v>200125</v>
      </c>
      <c r="F521" s="118"/>
      <c r="G521" s="109"/>
      <c r="H521" s="69"/>
      <c r="I521" s="154">
        <v>200125</v>
      </c>
      <c r="J521" s="154"/>
      <c r="K521" s="204" t="s">
        <v>59</v>
      </c>
      <c r="L521" s="216" t="s">
        <v>123</v>
      </c>
      <c r="M521" s="216"/>
      <c r="N521" s="216"/>
      <c r="O521" s="216"/>
      <c r="P521" s="216" t="s">
        <v>5</v>
      </c>
      <c r="Q521" s="216" t="s">
        <v>6</v>
      </c>
      <c r="R521" s="216" t="s">
        <v>7</v>
      </c>
      <c r="S521" s="216" t="s">
        <v>8</v>
      </c>
      <c r="T521" s="216" t="s">
        <v>9</v>
      </c>
      <c r="V521" s="68"/>
      <c r="W521" s="68"/>
      <c r="Y521" s="72">
        <v>390</v>
      </c>
      <c r="Z521" s="72">
        <v>680</v>
      </c>
      <c r="AA521" s="72"/>
      <c r="AB521" s="72"/>
      <c r="AC521" s="73"/>
      <c r="AE521" s="72">
        <f t="shared" si="119"/>
        <v>10</v>
      </c>
      <c r="AG521" s="72">
        <f t="shared" si="120"/>
        <v>5000</v>
      </c>
      <c r="AJ521" s="72">
        <f t="shared" si="121"/>
        <v>195000</v>
      </c>
      <c r="AL521" s="11" t="b">
        <f t="shared" si="122"/>
        <v>1</v>
      </c>
      <c r="AO521" s="72">
        <f t="shared" si="126"/>
        <v>5000</v>
      </c>
      <c r="AQ521" s="216"/>
    </row>
    <row r="522" spans="1:43" x14ac:dyDescent="0.4">
      <c r="A522" s="109">
        <f t="shared" si="123"/>
        <v>200126</v>
      </c>
      <c r="B522" s="118"/>
      <c r="C522" s="173">
        <f t="shared" si="124"/>
        <v>6</v>
      </c>
      <c r="D522" s="118"/>
      <c r="E522" s="109">
        <f t="shared" si="125"/>
        <v>200126</v>
      </c>
      <c r="F522" s="118"/>
      <c r="G522" s="109"/>
      <c r="H522" s="69"/>
      <c r="I522" s="154">
        <v>200126</v>
      </c>
      <c r="J522" s="154" t="s">
        <v>1</v>
      </c>
      <c r="K522" s="204" t="s">
        <v>60</v>
      </c>
      <c r="L522" s="216" t="s">
        <v>123</v>
      </c>
      <c r="M522" s="216"/>
      <c r="N522" s="216"/>
      <c r="O522" s="216"/>
      <c r="P522" s="216" t="s">
        <v>5</v>
      </c>
      <c r="Q522" s="216" t="s">
        <v>6</v>
      </c>
      <c r="R522" s="216" t="s">
        <v>7</v>
      </c>
      <c r="S522" s="216" t="s">
        <v>8</v>
      </c>
      <c r="T522" s="216" t="s">
        <v>9</v>
      </c>
      <c r="V522" s="68"/>
      <c r="W522" s="68"/>
      <c r="Y522" s="72"/>
      <c r="Z522" s="72"/>
      <c r="AA522" s="72"/>
      <c r="AB522" s="72"/>
      <c r="AC522" s="73">
        <v>1</v>
      </c>
      <c r="AE522" s="72">
        <f t="shared" si="119"/>
        <v>10</v>
      </c>
      <c r="AG522" s="72">
        <f t="shared" si="120"/>
        <v>5000</v>
      </c>
      <c r="AJ522" s="72">
        <f t="shared" si="121"/>
        <v>19500</v>
      </c>
      <c r="AL522" s="11" t="b">
        <f t="shared" si="122"/>
        <v>1</v>
      </c>
      <c r="AO522" s="72">
        <f t="shared" si="126"/>
        <v>5000</v>
      </c>
      <c r="AQ522" s="216"/>
    </row>
    <row r="523" spans="1:43" x14ac:dyDescent="0.4">
      <c r="A523" s="114">
        <f t="shared" si="123"/>
        <v>200127</v>
      </c>
      <c r="B523" s="120"/>
      <c r="C523" s="172">
        <f t="shared" si="124"/>
        <v>6</v>
      </c>
      <c r="D523" s="120"/>
      <c r="E523" s="114">
        <f t="shared" si="125"/>
        <v>200127</v>
      </c>
      <c r="F523" s="120"/>
      <c r="G523" s="114" t="s">
        <v>180</v>
      </c>
      <c r="H523" s="98"/>
      <c r="I523" s="152">
        <v>200127</v>
      </c>
      <c r="J523" s="152" t="s">
        <v>1</v>
      </c>
      <c r="K523" s="203" t="s">
        <v>522</v>
      </c>
      <c r="L523" s="215" t="s">
        <v>366</v>
      </c>
      <c r="M523" s="215"/>
      <c r="N523" s="215"/>
      <c r="O523" s="215"/>
      <c r="P523" s="215" t="s">
        <v>5</v>
      </c>
      <c r="Q523" s="215" t="s">
        <v>6</v>
      </c>
      <c r="R523" s="215" t="s">
        <v>7</v>
      </c>
      <c r="S523" s="215" t="s">
        <v>8</v>
      </c>
      <c r="T523" s="215" t="s">
        <v>9</v>
      </c>
      <c r="V523" s="97"/>
      <c r="W523" s="97"/>
      <c r="Y523" s="96"/>
      <c r="Z523" s="96"/>
      <c r="AA523" s="96"/>
      <c r="AB523" s="96"/>
      <c r="AC523" s="96"/>
      <c r="AE523" s="96">
        <f t="shared" si="119"/>
        <v>10</v>
      </c>
      <c r="AG523" s="96">
        <f t="shared" si="120"/>
        <v>5000</v>
      </c>
      <c r="AJ523" s="96">
        <f t="shared" si="121"/>
        <v>19500</v>
      </c>
      <c r="AL523" s="11" t="b">
        <f t="shared" si="122"/>
        <v>1</v>
      </c>
      <c r="AO523" s="96">
        <f t="shared" si="126"/>
        <v>5000</v>
      </c>
      <c r="AQ523" s="215"/>
    </row>
    <row r="524" spans="1:43" x14ac:dyDescent="0.4">
      <c r="A524" s="114">
        <f t="shared" si="123"/>
        <v>200128</v>
      </c>
      <c r="B524" s="120"/>
      <c r="C524" s="172">
        <f t="shared" si="124"/>
        <v>6</v>
      </c>
      <c r="D524" s="120"/>
      <c r="E524" s="114">
        <f t="shared" si="125"/>
        <v>200128</v>
      </c>
      <c r="F524" s="120"/>
      <c r="G524" s="114" t="s">
        <v>180</v>
      </c>
      <c r="H524" s="98"/>
      <c r="I524" s="152">
        <v>200128</v>
      </c>
      <c r="J524" s="152"/>
      <c r="K524" s="203" t="s">
        <v>523</v>
      </c>
      <c r="L524" s="215" t="s">
        <v>366</v>
      </c>
      <c r="M524" s="215"/>
      <c r="N524" s="215"/>
      <c r="O524" s="215"/>
      <c r="P524" s="215" t="s">
        <v>5</v>
      </c>
      <c r="Q524" s="215" t="s">
        <v>6</v>
      </c>
      <c r="R524" s="215" t="s">
        <v>7</v>
      </c>
      <c r="S524" s="215" t="s">
        <v>8</v>
      </c>
      <c r="T524" s="215" t="s">
        <v>9</v>
      </c>
      <c r="V524" s="97"/>
      <c r="W524" s="97"/>
      <c r="Y524" s="96"/>
      <c r="Z524" s="96"/>
      <c r="AA524" s="96"/>
      <c r="AB524" s="96"/>
      <c r="AC524" s="96"/>
      <c r="AE524" s="96">
        <f t="shared" si="119"/>
        <v>10</v>
      </c>
      <c r="AG524" s="96">
        <f t="shared" si="120"/>
        <v>5000</v>
      </c>
      <c r="AJ524" s="96">
        <f t="shared" si="121"/>
        <v>195000</v>
      </c>
      <c r="AL524" s="11" t="b">
        <f t="shared" si="122"/>
        <v>1</v>
      </c>
      <c r="AO524" s="96">
        <f t="shared" si="126"/>
        <v>5000</v>
      </c>
      <c r="AQ524" s="215"/>
    </row>
    <row r="525" spans="1:43" x14ac:dyDescent="0.4">
      <c r="A525" s="114">
        <f t="shared" si="123"/>
        <v>200129</v>
      </c>
      <c r="B525" s="120"/>
      <c r="C525" s="172">
        <f t="shared" si="124"/>
        <v>6</v>
      </c>
      <c r="D525" s="120"/>
      <c r="E525" s="114">
        <f t="shared" si="125"/>
        <v>200129</v>
      </c>
      <c r="F525" s="120"/>
      <c r="G525" s="114" t="s">
        <v>180</v>
      </c>
      <c r="H525" s="98"/>
      <c r="I525" s="152">
        <v>200129</v>
      </c>
      <c r="J525" s="152" t="s">
        <v>1</v>
      </c>
      <c r="K525" s="203" t="s">
        <v>524</v>
      </c>
      <c r="L525" s="215" t="s">
        <v>375</v>
      </c>
      <c r="M525" s="215"/>
      <c r="N525" s="215"/>
      <c r="O525" s="215"/>
      <c r="P525" s="215" t="s">
        <v>5</v>
      </c>
      <c r="Q525" s="215" t="s">
        <v>6</v>
      </c>
      <c r="R525" s="215" t="s">
        <v>7</v>
      </c>
      <c r="S525" s="215" t="s">
        <v>8</v>
      </c>
      <c r="T525" s="215" t="s">
        <v>9</v>
      </c>
      <c r="V525" s="97"/>
      <c r="W525" s="97"/>
      <c r="Y525" s="96"/>
      <c r="Z525" s="96"/>
      <c r="AA525" s="96"/>
      <c r="AB525" s="96"/>
      <c r="AC525" s="96"/>
      <c r="AE525" s="96">
        <f t="shared" si="119"/>
        <v>10</v>
      </c>
      <c r="AG525" s="96">
        <f t="shared" si="120"/>
        <v>5000</v>
      </c>
      <c r="AJ525" s="96">
        <f t="shared" si="121"/>
        <v>19500</v>
      </c>
      <c r="AL525" s="11" t="b">
        <f t="shared" si="122"/>
        <v>1</v>
      </c>
      <c r="AO525" s="96">
        <f t="shared" si="126"/>
        <v>5000</v>
      </c>
      <c r="AQ525" s="215"/>
    </row>
    <row r="526" spans="1:43" x14ac:dyDescent="0.4">
      <c r="A526" s="114">
        <f t="shared" si="123"/>
        <v>200130</v>
      </c>
      <c r="B526" s="120"/>
      <c r="C526" s="172">
        <f t="shared" si="124"/>
        <v>6</v>
      </c>
      <c r="D526" s="120"/>
      <c r="E526" s="114">
        <f t="shared" si="125"/>
        <v>200130</v>
      </c>
      <c r="F526" s="120"/>
      <c r="G526" s="114" t="s">
        <v>180</v>
      </c>
      <c r="H526" s="98"/>
      <c r="I526" s="152">
        <v>200130</v>
      </c>
      <c r="J526" s="152"/>
      <c r="K526" s="203" t="s">
        <v>525</v>
      </c>
      <c r="L526" s="215" t="s">
        <v>366</v>
      </c>
      <c r="M526" s="215"/>
      <c r="N526" s="215"/>
      <c r="O526" s="215"/>
      <c r="P526" s="215" t="s">
        <v>5</v>
      </c>
      <c r="Q526" s="215" t="s">
        <v>6</v>
      </c>
      <c r="R526" s="215" t="s">
        <v>7</v>
      </c>
      <c r="S526" s="215" t="s">
        <v>8</v>
      </c>
      <c r="T526" s="215" t="s">
        <v>9</v>
      </c>
      <c r="V526" s="97"/>
      <c r="W526" s="97"/>
      <c r="Y526" s="96"/>
      <c r="Z526" s="96"/>
      <c r="AA526" s="96"/>
      <c r="AB526" s="96"/>
      <c r="AC526" s="96"/>
      <c r="AE526" s="96">
        <f t="shared" si="119"/>
        <v>10</v>
      </c>
      <c r="AG526" s="96">
        <f t="shared" si="120"/>
        <v>5000</v>
      </c>
      <c r="AJ526" s="96">
        <f t="shared" si="121"/>
        <v>195000</v>
      </c>
      <c r="AL526" s="11" t="b">
        <f t="shared" si="122"/>
        <v>1</v>
      </c>
      <c r="AO526" s="96">
        <f t="shared" si="126"/>
        <v>5000</v>
      </c>
      <c r="AQ526" s="215"/>
    </row>
    <row r="527" spans="1:43" x14ac:dyDescent="0.4">
      <c r="A527" s="114">
        <f t="shared" si="123"/>
        <v>200132</v>
      </c>
      <c r="B527" s="120"/>
      <c r="C527" s="172">
        <f t="shared" si="124"/>
        <v>6</v>
      </c>
      <c r="D527" s="120"/>
      <c r="E527" s="114">
        <f t="shared" si="125"/>
        <v>200132</v>
      </c>
      <c r="F527" s="120"/>
      <c r="G527" s="114" t="s">
        <v>180</v>
      </c>
      <c r="H527" s="98"/>
      <c r="I527" s="152">
        <v>200132</v>
      </c>
      <c r="J527" s="152"/>
      <c r="K527" s="203" t="s">
        <v>526</v>
      </c>
      <c r="L527" s="215" t="s">
        <v>366</v>
      </c>
      <c r="M527" s="215"/>
      <c r="N527" s="215"/>
      <c r="O527" s="215"/>
      <c r="P527" s="215" t="s">
        <v>5</v>
      </c>
      <c r="Q527" s="215" t="s">
        <v>6</v>
      </c>
      <c r="R527" s="215" t="s">
        <v>7</v>
      </c>
      <c r="S527" s="215" t="s">
        <v>8</v>
      </c>
      <c r="T527" s="215" t="s">
        <v>9</v>
      </c>
      <c r="V527" s="97"/>
      <c r="W527" s="97"/>
      <c r="Y527" s="96"/>
      <c r="Z527" s="96"/>
      <c r="AA527" s="96"/>
      <c r="AB527" s="96"/>
      <c r="AC527" s="96"/>
      <c r="AE527" s="96">
        <f t="shared" si="119"/>
        <v>10</v>
      </c>
      <c r="AG527" s="96">
        <f t="shared" si="120"/>
        <v>5000</v>
      </c>
      <c r="AJ527" s="96">
        <f t="shared" si="121"/>
        <v>195000</v>
      </c>
      <c r="AL527" s="11" t="b">
        <f t="shared" si="122"/>
        <v>1</v>
      </c>
      <c r="AO527" s="96">
        <f t="shared" si="126"/>
        <v>5000</v>
      </c>
      <c r="AQ527" s="215"/>
    </row>
    <row r="528" spans="1:43" x14ac:dyDescent="0.4">
      <c r="A528" s="109">
        <f t="shared" si="123"/>
        <v>200133</v>
      </c>
      <c r="B528" s="118"/>
      <c r="C528" s="173">
        <f t="shared" si="124"/>
        <v>6</v>
      </c>
      <c r="D528" s="118"/>
      <c r="E528" s="109">
        <f t="shared" si="125"/>
        <v>200133</v>
      </c>
      <c r="F528" s="118"/>
      <c r="G528" s="109"/>
      <c r="H528" s="69"/>
      <c r="I528" s="154">
        <v>200133</v>
      </c>
      <c r="J528" s="154" t="s">
        <v>1</v>
      </c>
      <c r="K528" s="204" t="s">
        <v>61</v>
      </c>
      <c r="L528" s="216" t="s">
        <v>66</v>
      </c>
      <c r="M528" s="216"/>
      <c r="N528" s="216"/>
      <c r="O528" s="216"/>
      <c r="P528" s="216" t="s">
        <v>5</v>
      </c>
      <c r="Q528" s="216" t="s">
        <v>6</v>
      </c>
      <c r="R528" s="216"/>
      <c r="S528" s="216"/>
      <c r="T528" s="216"/>
      <c r="V528" s="68"/>
      <c r="W528" s="68"/>
      <c r="Y528" s="72"/>
      <c r="Z528" s="72"/>
      <c r="AA528" s="72"/>
      <c r="AB528" s="72"/>
      <c r="AC528" s="73">
        <v>1</v>
      </c>
      <c r="AE528" s="72">
        <f t="shared" si="119"/>
        <v>10</v>
      </c>
      <c r="AG528" s="72">
        <f t="shared" si="120"/>
        <v>5000</v>
      </c>
      <c r="AJ528" s="72">
        <f t="shared" si="121"/>
        <v>19500</v>
      </c>
      <c r="AL528" s="11" t="b">
        <f t="shared" si="122"/>
        <v>1</v>
      </c>
      <c r="AO528" s="72">
        <f t="shared" si="126"/>
        <v>5000</v>
      </c>
      <c r="AQ528" s="216"/>
    </row>
    <row r="529" spans="1:43" x14ac:dyDescent="0.4">
      <c r="A529" s="109">
        <f t="shared" si="123"/>
        <v>200134</v>
      </c>
      <c r="B529" s="118"/>
      <c r="C529" s="173">
        <f t="shared" si="124"/>
        <v>6</v>
      </c>
      <c r="D529" s="118"/>
      <c r="E529" s="109">
        <f t="shared" si="125"/>
        <v>200134</v>
      </c>
      <c r="F529" s="118"/>
      <c r="G529" s="109"/>
      <c r="H529" s="69"/>
      <c r="I529" s="154">
        <v>200134</v>
      </c>
      <c r="J529" s="154"/>
      <c r="K529" s="204" t="s">
        <v>62</v>
      </c>
      <c r="L529" s="216" t="s">
        <v>66</v>
      </c>
      <c r="M529" s="216"/>
      <c r="N529" s="216" t="s">
        <v>3</v>
      </c>
      <c r="O529" s="216"/>
      <c r="P529" s="216" t="s">
        <v>5</v>
      </c>
      <c r="Q529" s="216" t="s">
        <v>6</v>
      </c>
      <c r="R529" s="216" t="s">
        <v>7</v>
      </c>
      <c r="S529" s="216" t="s">
        <v>8</v>
      </c>
      <c r="T529" s="216" t="s">
        <v>9</v>
      </c>
      <c r="V529" s="68"/>
      <c r="W529" s="68"/>
      <c r="Y529" s="72"/>
      <c r="Z529" s="72"/>
      <c r="AA529" s="72"/>
      <c r="AB529" s="72"/>
      <c r="AC529" s="73">
        <v>1</v>
      </c>
      <c r="AE529" s="72">
        <f t="shared" si="119"/>
        <v>10</v>
      </c>
      <c r="AG529" s="72">
        <f t="shared" si="120"/>
        <v>5000</v>
      </c>
      <c r="AJ529" s="72">
        <f t="shared" si="121"/>
        <v>195000</v>
      </c>
      <c r="AL529" s="11" t="b">
        <f t="shared" si="122"/>
        <v>1</v>
      </c>
      <c r="AO529" s="72">
        <f t="shared" si="126"/>
        <v>5000</v>
      </c>
      <c r="AQ529" s="216"/>
    </row>
    <row r="530" spans="1:43" x14ac:dyDescent="0.4">
      <c r="A530" s="109">
        <f t="shared" si="123"/>
        <v>200135</v>
      </c>
      <c r="B530" s="118"/>
      <c r="C530" s="173">
        <f t="shared" si="124"/>
        <v>6</v>
      </c>
      <c r="D530" s="118"/>
      <c r="E530" s="109">
        <f t="shared" si="125"/>
        <v>200135</v>
      </c>
      <c r="F530" s="118"/>
      <c r="G530" s="109"/>
      <c r="H530" s="69"/>
      <c r="I530" s="154">
        <v>200135</v>
      </c>
      <c r="J530" s="154" t="s">
        <v>1</v>
      </c>
      <c r="K530" s="204" t="s">
        <v>124</v>
      </c>
      <c r="L530" s="216" t="s">
        <v>66</v>
      </c>
      <c r="M530" s="216" t="s">
        <v>563</v>
      </c>
      <c r="N530" s="216"/>
      <c r="O530" s="216"/>
      <c r="P530" s="216" t="s">
        <v>5</v>
      </c>
      <c r="Q530" s="216" t="s">
        <v>6</v>
      </c>
      <c r="R530" s="216" t="s">
        <v>7</v>
      </c>
      <c r="S530" s="216" t="s">
        <v>8</v>
      </c>
      <c r="T530" s="216" t="s">
        <v>9</v>
      </c>
      <c r="V530" s="68"/>
      <c r="W530" s="68"/>
      <c r="Y530" s="70">
        <v>50</v>
      </c>
      <c r="Z530" s="70"/>
      <c r="AA530" s="70"/>
      <c r="AB530" s="70"/>
      <c r="AC530" s="71"/>
      <c r="AE530" s="70">
        <f t="shared" si="119"/>
        <v>10</v>
      </c>
      <c r="AG530" s="70">
        <f t="shared" si="120"/>
        <v>5000</v>
      </c>
      <c r="AJ530" s="70">
        <f t="shared" si="121"/>
        <v>19500</v>
      </c>
      <c r="AL530" s="11" t="b">
        <f t="shared" si="122"/>
        <v>1</v>
      </c>
      <c r="AO530" s="70">
        <f t="shared" si="126"/>
        <v>5000</v>
      </c>
      <c r="AQ530" s="216" t="s">
        <v>581</v>
      </c>
    </row>
    <row r="531" spans="1:43" x14ac:dyDescent="0.4">
      <c r="A531" s="109">
        <f t="shared" si="123"/>
        <v>200136</v>
      </c>
      <c r="B531" s="118"/>
      <c r="C531" s="173">
        <f t="shared" si="124"/>
        <v>6</v>
      </c>
      <c r="D531" s="118"/>
      <c r="E531" s="109">
        <f t="shared" si="125"/>
        <v>200136</v>
      </c>
      <c r="F531" s="118"/>
      <c r="G531" s="109"/>
      <c r="H531" s="69"/>
      <c r="I531" s="154">
        <v>200136</v>
      </c>
      <c r="J531" s="154"/>
      <c r="K531" s="204" t="s">
        <v>124</v>
      </c>
      <c r="L531" s="216" t="s">
        <v>66</v>
      </c>
      <c r="M531" s="216" t="s">
        <v>563</v>
      </c>
      <c r="N531" s="216" t="s">
        <v>3</v>
      </c>
      <c r="O531" s="216" t="s">
        <v>4</v>
      </c>
      <c r="P531" s="216" t="s">
        <v>5</v>
      </c>
      <c r="Q531" s="216" t="s">
        <v>6</v>
      </c>
      <c r="R531" s="216"/>
      <c r="S531" s="216"/>
      <c r="T531" s="216"/>
      <c r="V531" s="68"/>
      <c r="W531" s="68"/>
      <c r="Y531" s="70">
        <v>63660</v>
      </c>
      <c r="Z531" s="70">
        <v>51850</v>
      </c>
      <c r="AA531" s="70">
        <v>14930</v>
      </c>
      <c r="AB531" s="70">
        <v>11754</v>
      </c>
      <c r="AC531" s="71"/>
      <c r="AE531" s="70">
        <f t="shared" si="119"/>
        <v>63.66</v>
      </c>
      <c r="AG531" s="70">
        <f t="shared" si="120"/>
        <v>10000</v>
      </c>
      <c r="AJ531" s="70">
        <f t="shared" si="121"/>
        <v>195000</v>
      </c>
      <c r="AL531" s="11" t="b">
        <f t="shared" si="122"/>
        <v>1</v>
      </c>
      <c r="AO531" s="70">
        <f t="shared" si="126"/>
        <v>10000</v>
      </c>
      <c r="AQ531" s="216" t="s">
        <v>582</v>
      </c>
    </row>
    <row r="532" spans="1:43" x14ac:dyDescent="0.4">
      <c r="A532" s="109">
        <f t="shared" si="123"/>
        <v>200137</v>
      </c>
      <c r="B532" s="118"/>
      <c r="C532" s="173">
        <f t="shared" si="124"/>
        <v>6</v>
      </c>
      <c r="D532" s="118"/>
      <c r="E532" s="109">
        <f t="shared" si="125"/>
        <v>200137</v>
      </c>
      <c r="F532" s="118"/>
      <c r="G532" s="109"/>
      <c r="H532" s="69"/>
      <c r="I532" s="154">
        <v>200137</v>
      </c>
      <c r="J532" s="154" t="s">
        <v>1</v>
      </c>
      <c r="K532" s="204" t="s">
        <v>125</v>
      </c>
      <c r="L532" s="216" t="s">
        <v>66</v>
      </c>
      <c r="M532" s="216"/>
      <c r="N532" s="216"/>
      <c r="O532" s="216"/>
      <c r="P532" s="216" t="s">
        <v>5</v>
      </c>
      <c r="Q532" s="216" t="s">
        <v>6</v>
      </c>
      <c r="R532" s="216" t="s">
        <v>7</v>
      </c>
      <c r="S532" s="216" t="s">
        <v>8</v>
      </c>
      <c r="T532" s="216" t="s">
        <v>9</v>
      </c>
      <c r="V532" s="68"/>
      <c r="W532" s="68"/>
      <c r="Y532" s="70"/>
      <c r="Z532" s="70"/>
      <c r="AA532" s="70"/>
      <c r="AB532" s="70"/>
      <c r="AC532" s="71">
        <v>1</v>
      </c>
      <c r="AE532" s="70">
        <f t="shared" si="119"/>
        <v>10</v>
      </c>
      <c r="AG532" s="70">
        <f t="shared" si="120"/>
        <v>5000</v>
      </c>
      <c r="AJ532" s="70">
        <f t="shared" si="121"/>
        <v>19500</v>
      </c>
      <c r="AL532" s="11" t="b">
        <f t="shared" si="122"/>
        <v>1</v>
      </c>
      <c r="AO532" s="70">
        <f t="shared" si="126"/>
        <v>5000</v>
      </c>
      <c r="AQ532" s="216"/>
    </row>
    <row r="533" spans="1:43" x14ac:dyDescent="0.4">
      <c r="A533" s="109">
        <f t="shared" si="123"/>
        <v>200138</v>
      </c>
      <c r="B533" s="118"/>
      <c r="C533" s="173">
        <f t="shared" si="124"/>
        <v>6</v>
      </c>
      <c r="D533" s="118"/>
      <c r="E533" s="109">
        <f t="shared" si="125"/>
        <v>200138</v>
      </c>
      <c r="F533" s="118"/>
      <c r="G533" s="109"/>
      <c r="H533" s="69"/>
      <c r="I533" s="154">
        <v>200138</v>
      </c>
      <c r="J533" s="154"/>
      <c r="K533" s="204" t="s">
        <v>126</v>
      </c>
      <c r="L533" s="216" t="s">
        <v>66</v>
      </c>
      <c r="M533" s="216"/>
      <c r="N533" s="216" t="s">
        <v>3</v>
      </c>
      <c r="O533" s="216"/>
      <c r="P533" s="216" t="s">
        <v>5</v>
      </c>
      <c r="Q533" s="216" t="s">
        <v>6</v>
      </c>
      <c r="R533" s="216" t="s">
        <v>7</v>
      </c>
      <c r="S533" s="216" t="s">
        <v>8</v>
      </c>
      <c r="T533" s="216" t="s">
        <v>9</v>
      </c>
      <c r="V533" s="68"/>
      <c r="W533" s="68"/>
      <c r="Y533" s="70"/>
      <c r="Z533" s="70">
        <v>21640</v>
      </c>
      <c r="AA533" s="70"/>
      <c r="AB533" s="70">
        <v>7080</v>
      </c>
      <c r="AC533" s="71"/>
      <c r="AE533" s="70">
        <f t="shared" si="119"/>
        <v>21.64</v>
      </c>
      <c r="AG533" s="70">
        <f t="shared" si="120"/>
        <v>5000</v>
      </c>
      <c r="AJ533" s="70">
        <f t="shared" si="121"/>
        <v>195000</v>
      </c>
      <c r="AL533" s="11" t="b">
        <f t="shared" si="122"/>
        <v>1</v>
      </c>
      <c r="AO533" s="70">
        <f t="shared" si="126"/>
        <v>5000</v>
      </c>
      <c r="AQ533" s="216"/>
    </row>
    <row r="534" spans="1:43" x14ac:dyDescent="0.4">
      <c r="A534" s="109">
        <f t="shared" si="123"/>
        <v>200139</v>
      </c>
      <c r="B534" s="118"/>
      <c r="C534" s="173">
        <f t="shared" si="124"/>
        <v>6</v>
      </c>
      <c r="D534" s="118"/>
      <c r="E534" s="109">
        <f t="shared" si="125"/>
        <v>200139</v>
      </c>
      <c r="F534" s="118"/>
      <c r="G534" s="109"/>
      <c r="H534" s="69"/>
      <c r="I534" s="154">
        <v>200139</v>
      </c>
      <c r="J534" s="154"/>
      <c r="K534" s="204" t="s">
        <v>89</v>
      </c>
      <c r="L534" s="216" t="s">
        <v>66</v>
      </c>
      <c r="M534" s="216"/>
      <c r="N534" s="216" t="s">
        <v>3</v>
      </c>
      <c r="O534" s="216"/>
      <c r="P534" s="216" t="s">
        <v>5</v>
      </c>
      <c r="Q534" s="216" t="s">
        <v>6</v>
      </c>
      <c r="R534" s="216"/>
      <c r="S534" s="216"/>
      <c r="T534" s="216"/>
      <c r="V534" s="68"/>
      <c r="W534" s="68"/>
      <c r="Y534" s="70"/>
      <c r="Z534" s="70">
        <v>14420</v>
      </c>
      <c r="AA534" s="70"/>
      <c r="AB534" s="70">
        <v>6996</v>
      </c>
      <c r="AC534" s="71"/>
      <c r="AE534" s="70">
        <f t="shared" si="119"/>
        <v>14.42</v>
      </c>
      <c r="AG534" s="70">
        <f t="shared" si="120"/>
        <v>5000</v>
      </c>
      <c r="AJ534" s="70">
        <f t="shared" si="121"/>
        <v>195000</v>
      </c>
      <c r="AL534" s="11" t="b">
        <f t="shared" si="122"/>
        <v>1</v>
      </c>
      <c r="AO534" s="70">
        <f t="shared" si="126"/>
        <v>5000</v>
      </c>
      <c r="AQ534" s="216"/>
    </row>
    <row r="535" spans="1:43" x14ac:dyDescent="0.4">
      <c r="A535" s="109">
        <f t="shared" si="123"/>
        <v>200140</v>
      </c>
      <c r="B535" s="118"/>
      <c r="C535" s="173">
        <f t="shared" si="124"/>
        <v>6</v>
      </c>
      <c r="D535" s="118"/>
      <c r="E535" s="109">
        <f t="shared" si="125"/>
        <v>200140</v>
      </c>
      <c r="F535" s="118"/>
      <c r="G535" s="109"/>
      <c r="H535" s="69"/>
      <c r="I535" s="154">
        <v>200140</v>
      </c>
      <c r="J535" s="154"/>
      <c r="K535" s="204" t="s">
        <v>127</v>
      </c>
      <c r="L535" s="216" t="s">
        <v>66</v>
      </c>
      <c r="M535" s="216"/>
      <c r="N535" s="216"/>
      <c r="O535" s="216" t="s">
        <v>4</v>
      </c>
      <c r="P535" s="216" t="s">
        <v>5</v>
      </c>
      <c r="Q535" s="216" t="s">
        <v>6</v>
      </c>
      <c r="R535" s="216"/>
      <c r="S535" s="216"/>
      <c r="T535" s="216"/>
      <c r="V535" s="68"/>
      <c r="W535" s="68"/>
      <c r="Y535" s="70">
        <v>78240</v>
      </c>
      <c r="Z535" s="70">
        <v>53280</v>
      </c>
      <c r="AA535" s="70"/>
      <c r="AB535" s="70"/>
      <c r="AC535" s="71"/>
      <c r="AE535" s="70">
        <f t="shared" si="119"/>
        <v>78.239999999999995</v>
      </c>
      <c r="AG535" s="70">
        <f t="shared" si="120"/>
        <v>15000</v>
      </c>
      <c r="AJ535" s="70">
        <f t="shared" si="121"/>
        <v>195000</v>
      </c>
      <c r="AL535" s="11" t="b">
        <f t="shared" si="122"/>
        <v>1</v>
      </c>
      <c r="AO535" s="70">
        <f t="shared" si="126"/>
        <v>15000</v>
      </c>
      <c r="AQ535" s="216"/>
    </row>
    <row r="536" spans="1:43" x14ac:dyDescent="0.4">
      <c r="A536" s="114">
        <f t="shared" si="123"/>
        <v>200141</v>
      </c>
      <c r="B536" s="120"/>
      <c r="C536" s="172">
        <f t="shared" si="124"/>
        <v>6</v>
      </c>
      <c r="D536" s="120"/>
      <c r="E536" s="114">
        <f t="shared" si="125"/>
        <v>200141</v>
      </c>
      <c r="F536" s="120"/>
      <c r="G536" s="114" t="s">
        <v>180</v>
      </c>
      <c r="H536" s="98"/>
      <c r="I536" s="152">
        <v>200141</v>
      </c>
      <c r="J536" s="152"/>
      <c r="K536" s="203" t="s">
        <v>527</v>
      </c>
      <c r="L536" s="215" t="s">
        <v>366</v>
      </c>
      <c r="M536" s="215"/>
      <c r="N536" s="215"/>
      <c r="O536" s="215"/>
      <c r="P536" s="215" t="s">
        <v>5</v>
      </c>
      <c r="Q536" s="215" t="s">
        <v>6</v>
      </c>
      <c r="R536" s="215" t="s">
        <v>7</v>
      </c>
      <c r="S536" s="215" t="s">
        <v>8</v>
      </c>
      <c r="T536" s="215" t="s">
        <v>9</v>
      </c>
      <c r="V536" s="97"/>
      <c r="W536" s="97"/>
      <c r="Y536" s="96"/>
      <c r="Z536" s="96"/>
      <c r="AA536" s="96"/>
      <c r="AB536" s="96"/>
      <c r="AC536" s="96"/>
      <c r="AE536" s="96">
        <f t="shared" si="119"/>
        <v>10</v>
      </c>
      <c r="AG536" s="96">
        <f t="shared" si="120"/>
        <v>5000</v>
      </c>
      <c r="AJ536" s="96">
        <f t="shared" si="121"/>
        <v>195000</v>
      </c>
      <c r="AL536" s="11" t="b">
        <f t="shared" si="122"/>
        <v>1</v>
      </c>
      <c r="AO536" s="96">
        <f t="shared" si="126"/>
        <v>5000</v>
      </c>
      <c r="AQ536" s="215"/>
    </row>
    <row r="537" spans="1:43" x14ac:dyDescent="0.4">
      <c r="A537" s="114">
        <f t="shared" si="123"/>
        <v>200199</v>
      </c>
      <c r="B537" s="120"/>
      <c r="C537" s="172">
        <f t="shared" si="124"/>
        <v>6</v>
      </c>
      <c r="D537" s="120"/>
      <c r="E537" s="114">
        <f t="shared" si="125"/>
        <v>200199</v>
      </c>
      <c r="F537" s="120"/>
      <c r="G537" s="114" t="s">
        <v>180</v>
      </c>
      <c r="H537" s="98"/>
      <c r="I537" s="152">
        <v>200199</v>
      </c>
      <c r="J537" s="152"/>
      <c r="K537" s="203" t="s">
        <v>528</v>
      </c>
      <c r="L537" s="215" t="s">
        <v>366</v>
      </c>
      <c r="M537" s="215"/>
      <c r="N537" s="215"/>
      <c r="O537" s="215"/>
      <c r="P537" s="215" t="s">
        <v>5</v>
      </c>
      <c r="Q537" s="215" t="s">
        <v>6</v>
      </c>
      <c r="R537" s="215" t="s">
        <v>7</v>
      </c>
      <c r="S537" s="215" t="s">
        <v>8</v>
      </c>
      <c r="T537" s="215" t="s">
        <v>9</v>
      </c>
      <c r="V537" s="97"/>
      <c r="W537" s="97"/>
      <c r="Y537" s="96"/>
      <c r="Z537" s="96"/>
      <c r="AA537" s="96"/>
      <c r="AB537" s="96"/>
      <c r="AC537" s="96"/>
      <c r="AE537" s="96">
        <f t="shared" si="119"/>
        <v>10</v>
      </c>
      <c r="AG537" s="96">
        <f t="shared" si="120"/>
        <v>5000</v>
      </c>
      <c r="AJ537" s="96">
        <f t="shared" si="121"/>
        <v>195000</v>
      </c>
      <c r="AL537" s="11" t="b">
        <f t="shared" si="122"/>
        <v>1</v>
      </c>
      <c r="AO537" s="96">
        <f t="shared" si="126"/>
        <v>5000</v>
      </c>
      <c r="AQ537" s="215"/>
    </row>
    <row r="538" spans="1:43" x14ac:dyDescent="0.4">
      <c r="A538" s="124">
        <f t="shared" si="123"/>
        <v>2002</v>
      </c>
      <c r="B538" s="117"/>
      <c r="C538" s="175">
        <f t="shared" si="124"/>
        <v>4</v>
      </c>
      <c r="D538" s="117"/>
      <c r="E538" s="124">
        <f t="shared" si="125"/>
        <v>200200</v>
      </c>
      <c r="F538" s="117"/>
      <c r="G538" s="124"/>
      <c r="H538" s="160"/>
      <c r="I538" s="198">
        <v>2002</v>
      </c>
      <c r="J538" s="198"/>
      <c r="K538" s="211" t="s">
        <v>369</v>
      </c>
      <c r="L538" s="225"/>
      <c r="M538" s="225"/>
      <c r="N538" s="225"/>
      <c r="O538" s="225"/>
      <c r="P538" s="225"/>
      <c r="Q538" s="225"/>
      <c r="R538" s="225"/>
      <c r="S538" s="225"/>
      <c r="T538" s="225"/>
      <c r="U538" s="196"/>
      <c r="V538" s="128"/>
      <c r="W538" s="128"/>
      <c r="X538" s="196"/>
      <c r="Y538" s="135"/>
      <c r="Z538" s="135"/>
      <c r="AA538" s="135"/>
      <c r="AB538" s="135"/>
      <c r="AC538" s="141"/>
      <c r="AD538" s="196"/>
      <c r="AE538" s="135"/>
      <c r="AF538" s="196"/>
      <c r="AG538" s="135"/>
      <c r="AH538" s="196"/>
      <c r="AI538" s="196"/>
      <c r="AJ538" s="135"/>
      <c r="AK538" s="196"/>
      <c r="AM538" s="196"/>
      <c r="AN538" s="196"/>
      <c r="AO538" s="135"/>
      <c r="AQ538" s="225"/>
    </row>
    <row r="539" spans="1:43" x14ac:dyDescent="0.4">
      <c r="A539" s="110">
        <f t="shared" si="123"/>
        <v>200201</v>
      </c>
      <c r="B539" s="119"/>
      <c r="C539" s="177">
        <f t="shared" si="124"/>
        <v>6</v>
      </c>
      <c r="D539" s="119"/>
      <c r="E539" s="110">
        <f t="shared" si="125"/>
        <v>200201</v>
      </c>
      <c r="F539" s="119"/>
      <c r="G539" s="110" t="s">
        <v>180</v>
      </c>
      <c r="H539" s="84"/>
      <c r="I539" s="157">
        <v>200201</v>
      </c>
      <c r="J539" s="157"/>
      <c r="K539" s="208" t="s">
        <v>368</v>
      </c>
      <c r="L539" s="220" t="s">
        <v>123</v>
      </c>
      <c r="M539" s="220"/>
      <c r="N539" s="220"/>
      <c r="O539" s="220"/>
      <c r="P539" s="220" t="s">
        <v>5</v>
      </c>
      <c r="Q539" s="220" t="s">
        <v>6</v>
      </c>
      <c r="R539" s="220" t="s">
        <v>7</v>
      </c>
      <c r="S539" s="220" t="s">
        <v>8</v>
      </c>
      <c r="T539" s="220" t="s">
        <v>9</v>
      </c>
      <c r="V539" s="74"/>
      <c r="W539" s="74"/>
      <c r="Y539" s="75"/>
      <c r="Z539" s="75"/>
      <c r="AA539" s="75"/>
      <c r="AB539" s="75"/>
      <c r="AC539" s="76"/>
      <c r="AE539" s="75">
        <f>IF((MAXA(Y539,Z539,AA539,AB539,AC539))/1000&lt;10,10,(MAXA(Y539,Z539,AA539,AB539,AC539)/1000))</f>
        <v>10</v>
      </c>
      <c r="AG539" s="75">
        <f>IF(MROUND(AE539+(AE539/100*AG$4),AH$4)&lt;&gt;0,MROUND(AE539+(AE539/100*AG$4),AH$4),5000)</f>
        <v>5000</v>
      </c>
      <c r="AJ539" s="75">
        <f>IF(J539&lt;&gt;"P",195000,19500)</f>
        <v>195000</v>
      </c>
      <c r="AO539" s="75">
        <f t="shared" si="126"/>
        <v>5000</v>
      </c>
      <c r="AQ539" s="220"/>
    </row>
    <row r="540" spans="1:43" x14ac:dyDescent="0.4">
      <c r="A540" s="114">
        <f t="shared" si="123"/>
        <v>200202</v>
      </c>
      <c r="B540" s="120"/>
      <c r="C540" s="172">
        <f t="shared" si="124"/>
        <v>6</v>
      </c>
      <c r="D540" s="120"/>
      <c r="E540" s="114">
        <f t="shared" si="125"/>
        <v>200202</v>
      </c>
      <c r="F540" s="120"/>
      <c r="G540" s="114" t="s">
        <v>180</v>
      </c>
      <c r="H540" s="98"/>
      <c r="I540" s="152">
        <v>200202</v>
      </c>
      <c r="J540" s="152"/>
      <c r="K540" s="203" t="s">
        <v>529</v>
      </c>
      <c r="L540" s="215" t="s">
        <v>75</v>
      </c>
      <c r="M540" s="215"/>
      <c r="N540" s="215"/>
      <c r="O540" s="215"/>
      <c r="P540" s="215" t="s">
        <v>5</v>
      </c>
      <c r="Q540" s="215" t="s">
        <v>6</v>
      </c>
      <c r="R540" s="215" t="s">
        <v>7</v>
      </c>
      <c r="S540" s="215" t="s">
        <v>8</v>
      </c>
      <c r="T540" s="215" t="s">
        <v>9</v>
      </c>
      <c r="V540" s="97"/>
      <c r="W540" s="97"/>
      <c r="Y540" s="96"/>
      <c r="Z540" s="96"/>
      <c r="AA540" s="96"/>
      <c r="AB540" s="96"/>
      <c r="AC540" s="96"/>
      <c r="AE540" s="96">
        <f>IF((MAXA(Y540,Z540,AA540,AB540,AC540))/1000&lt;10,10,(MAXA(Y540,Z540,AA540,AB540,AC540)/1000))</f>
        <v>10</v>
      </c>
      <c r="AG540" s="96">
        <f>IF(MROUND(AE540+(AE540/100*AG$4),AH$4)&lt;&gt;0,MROUND(AE540+(AE540/100*AG$4),AH$4),5000)</f>
        <v>5000</v>
      </c>
      <c r="AJ540" s="96">
        <f>IF(J540&lt;&gt;"P",195000,19500)</f>
        <v>195000</v>
      </c>
      <c r="AL540" s="11" t="b">
        <f>IF(AND(AG540&lt;&gt;"",AJ540&lt;&gt;""),AG540&lt;AJ540,"")</f>
        <v>1</v>
      </c>
      <c r="AO540" s="96">
        <f t="shared" si="126"/>
        <v>5000</v>
      </c>
      <c r="AQ540" s="215"/>
    </row>
    <row r="541" spans="1:43" x14ac:dyDescent="0.4">
      <c r="A541" s="114">
        <f t="shared" si="123"/>
        <v>200203</v>
      </c>
      <c r="B541" s="120"/>
      <c r="C541" s="172">
        <f t="shared" si="124"/>
        <v>6</v>
      </c>
      <c r="D541" s="120"/>
      <c r="E541" s="114">
        <f t="shared" si="125"/>
        <v>200203</v>
      </c>
      <c r="F541" s="120"/>
      <c r="G541" s="114" t="s">
        <v>180</v>
      </c>
      <c r="H541" s="98"/>
      <c r="I541" s="152">
        <v>200203</v>
      </c>
      <c r="J541" s="152"/>
      <c r="K541" s="203" t="s">
        <v>530</v>
      </c>
      <c r="L541" s="215" t="s">
        <v>366</v>
      </c>
      <c r="M541" s="215"/>
      <c r="N541" s="215"/>
      <c r="O541" s="215"/>
      <c r="P541" s="215" t="s">
        <v>5</v>
      </c>
      <c r="Q541" s="215" t="s">
        <v>6</v>
      </c>
      <c r="R541" s="215" t="s">
        <v>7</v>
      </c>
      <c r="S541" s="215" t="s">
        <v>8</v>
      </c>
      <c r="T541" s="215" t="s">
        <v>9</v>
      </c>
      <c r="V541" s="97"/>
      <c r="W541" s="97"/>
      <c r="Y541" s="96"/>
      <c r="Z541" s="96"/>
      <c r="AA541" s="96"/>
      <c r="AB541" s="96"/>
      <c r="AC541" s="96"/>
      <c r="AE541" s="96">
        <f>IF((MAXA(Y541,Z541,AA541,AB541,AC541))/1000&lt;10,10,(MAXA(Y541,Z541,AA541,AB541,AC541)/1000))</f>
        <v>10</v>
      </c>
      <c r="AG541" s="96">
        <f>IF(MROUND(AE541+(AE541/100*AG$4),AH$4)&lt;&gt;0,MROUND(AE541+(AE541/100*AG$4),AH$4),5000)</f>
        <v>5000</v>
      </c>
      <c r="AJ541" s="96">
        <f>IF(J541&lt;&gt;"P",195000,19500)</f>
        <v>195000</v>
      </c>
      <c r="AL541" s="11" t="b">
        <f>IF(AND(AG541&lt;&gt;"",AJ541&lt;&gt;""),AG541&lt;AJ541,"")</f>
        <v>1</v>
      </c>
      <c r="AO541" s="96">
        <f t="shared" si="126"/>
        <v>5000</v>
      </c>
      <c r="AQ541" s="215"/>
    </row>
    <row r="542" spans="1:43" x14ac:dyDescent="0.4">
      <c r="A542" s="124">
        <f t="shared" si="123"/>
        <v>2003</v>
      </c>
      <c r="B542" s="117"/>
      <c r="C542" s="175">
        <f t="shared" si="124"/>
        <v>4</v>
      </c>
      <c r="D542" s="117"/>
      <c r="E542" s="124">
        <f t="shared" si="125"/>
        <v>200300</v>
      </c>
      <c r="F542" s="117"/>
      <c r="G542" s="124"/>
      <c r="H542" s="160"/>
      <c r="I542" s="198">
        <v>2003</v>
      </c>
      <c r="J542" s="198"/>
      <c r="K542" s="211" t="s">
        <v>350</v>
      </c>
      <c r="L542" s="225"/>
      <c r="M542" s="225"/>
      <c r="N542" s="225"/>
      <c r="O542" s="225"/>
      <c r="P542" s="225"/>
      <c r="Q542" s="225"/>
      <c r="R542" s="225"/>
      <c r="S542" s="225"/>
      <c r="T542" s="225"/>
      <c r="U542" s="196"/>
      <c r="V542" s="128"/>
      <c r="W542" s="128"/>
      <c r="X542" s="196"/>
      <c r="Y542" s="135"/>
      <c r="Z542" s="135"/>
      <c r="AA542" s="135"/>
      <c r="AB542" s="135"/>
      <c r="AC542" s="141"/>
      <c r="AD542" s="196"/>
      <c r="AE542" s="135"/>
      <c r="AF542" s="196"/>
      <c r="AG542" s="135"/>
      <c r="AH542" s="196"/>
      <c r="AI542" s="196"/>
      <c r="AJ542" s="135"/>
      <c r="AK542" s="196"/>
      <c r="AL542" s="11" t="str">
        <f>IF(AND(AG542&lt;&gt;"",AJ542&lt;&gt;""),AG542&lt;AJ542,"")</f>
        <v/>
      </c>
      <c r="AM542" s="196"/>
      <c r="AN542" s="196"/>
      <c r="AO542" s="135"/>
      <c r="AQ542" s="225"/>
    </row>
    <row r="543" spans="1:43" x14ac:dyDescent="0.4">
      <c r="A543" s="109">
        <f t="shared" si="123"/>
        <v>200301</v>
      </c>
      <c r="B543" s="118"/>
      <c r="C543" s="173">
        <f t="shared" si="124"/>
        <v>6</v>
      </c>
      <c r="D543" s="118"/>
      <c r="E543" s="109">
        <f t="shared" si="125"/>
        <v>200301</v>
      </c>
      <c r="F543" s="118"/>
      <c r="G543" s="109"/>
      <c r="H543" s="69"/>
      <c r="I543" s="154">
        <v>200301</v>
      </c>
      <c r="J543" s="154"/>
      <c r="K543" s="204" t="s">
        <v>128</v>
      </c>
      <c r="L543" s="216" t="s">
        <v>129</v>
      </c>
      <c r="M543" s="216"/>
      <c r="N543" s="216"/>
      <c r="O543" s="216"/>
      <c r="P543" s="216" t="s">
        <v>5</v>
      </c>
      <c r="Q543" s="216" t="s">
        <v>6</v>
      </c>
      <c r="R543" s="216" t="s">
        <v>7</v>
      </c>
      <c r="S543" s="216" t="s">
        <v>8</v>
      </c>
      <c r="T543" s="216" t="s">
        <v>9</v>
      </c>
      <c r="V543" s="68"/>
      <c r="W543" s="68"/>
      <c r="Y543" s="70">
        <v>1564902</v>
      </c>
      <c r="Z543" s="70">
        <v>2716481</v>
      </c>
      <c r="AA543" s="70">
        <v>1467401</v>
      </c>
      <c r="AB543" s="70">
        <v>3748</v>
      </c>
      <c r="AC543" s="71"/>
      <c r="AE543" s="70">
        <f t="shared" ref="AE543:AE548" si="127">IF((MAXA(Y543,Z543,AA543,AB543,AC543))/1000&lt;10,10,(MAXA(Y543,Z543,AA543,AB543,AC543)/1000))</f>
        <v>2716.4810000000002</v>
      </c>
      <c r="AG543" s="71">
        <v>100000</v>
      </c>
      <c r="AJ543" s="70">
        <f t="shared" ref="AJ543:AJ548" si="128">IF(J543&lt;&gt;"P",195000,19500)</f>
        <v>195000</v>
      </c>
      <c r="AL543" s="11" t="b">
        <f>IF(AND(AG543&lt;&gt;"",AJ543&lt;&gt;""),AG543&lt;AJ543,"")</f>
        <v>1</v>
      </c>
      <c r="AO543" s="71">
        <f t="shared" si="126"/>
        <v>100000</v>
      </c>
      <c r="AQ543" s="216"/>
    </row>
    <row r="544" spans="1:43" x14ac:dyDescent="0.4">
      <c r="A544" s="110">
        <f t="shared" si="123"/>
        <v>200302</v>
      </c>
      <c r="B544" s="119"/>
      <c r="C544" s="177">
        <f t="shared" si="124"/>
        <v>6</v>
      </c>
      <c r="D544" s="119"/>
      <c r="E544" s="110">
        <f t="shared" si="125"/>
        <v>200302</v>
      </c>
      <c r="F544" s="119"/>
      <c r="G544" s="110" t="s">
        <v>180</v>
      </c>
      <c r="H544" s="84"/>
      <c r="I544" s="157">
        <v>200302</v>
      </c>
      <c r="J544" s="157"/>
      <c r="K544" s="208" t="s">
        <v>177</v>
      </c>
      <c r="L544" s="220" t="s">
        <v>123</v>
      </c>
      <c r="M544" s="220"/>
      <c r="N544" s="220"/>
      <c r="O544" s="220"/>
      <c r="P544" s="220" t="s">
        <v>5</v>
      </c>
      <c r="Q544" s="220" t="s">
        <v>6</v>
      </c>
      <c r="R544" s="220" t="s">
        <v>7</v>
      </c>
      <c r="S544" s="220" t="s">
        <v>8</v>
      </c>
      <c r="T544" s="220" t="s">
        <v>9</v>
      </c>
      <c r="V544" s="74"/>
      <c r="W544" s="74"/>
      <c r="Y544" s="75"/>
      <c r="Z544" s="75"/>
      <c r="AA544" s="75"/>
      <c r="AB544" s="75"/>
      <c r="AC544" s="76"/>
      <c r="AE544" s="75">
        <f t="shared" si="127"/>
        <v>10</v>
      </c>
      <c r="AG544" s="75">
        <f>IF(MROUND(AE544+(AE544/100*AG$4),AH$4)&lt;&gt;0,MROUND(AE544+(AE544/100*AG$4),AH$4),5000)</f>
        <v>5000</v>
      </c>
      <c r="AJ544" s="75">
        <f t="shared" si="128"/>
        <v>195000</v>
      </c>
      <c r="AO544" s="75">
        <f t="shared" si="126"/>
        <v>5000</v>
      </c>
      <c r="AQ544" s="220"/>
    </row>
    <row r="545" spans="1:43" x14ac:dyDescent="0.4">
      <c r="A545" s="110">
        <f t="shared" si="123"/>
        <v>200303</v>
      </c>
      <c r="B545" s="119"/>
      <c r="C545" s="177">
        <f t="shared" si="124"/>
        <v>6</v>
      </c>
      <c r="D545" s="119"/>
      <c r="E545" s="110">
        <f t="shared" si="125"/>
        <v>200303</v>
      </c>
      <c r="F545" s="119"/>
      <c r="G545" s="110" t="s">
        <v>180</v>
      </c>
      <c r="H545" s="84"/>
      <c r="I545" s="157">
        <v>200303</v>
      </c>
      <c r="J545" s="157"/>
      <c r="K545" s="208" t="s">
        <v>207</v>
      </c>
      <c r="L545" s="220" t="s">
        <v>366</v>
      </c>
      <c r="M545" s="220"/>
      <c r="N545" s="220"/>
      <c r="O545" s="220"/>
      <c r="P545" s="220" t="s">
        <v>5</v>
      </c>
      <c r="Q545" s="220" t="s">
        <v>6</v>
      </c>
      <c r="R545" s="220" t="s">
        <v>7</v>
      </c>
      <c r="S545" s="220" t="s">
        <v>8</v>
      </c>
      <c r="T545" s="220" t="s">
        <v>9</v>
      </c>
      <c r="V545" s="74"/>
      <c r="W545" s="74"/>
      <c r="Y545" s="75"/>
      <c r="Z545" s="75"/>
      <c r="AA545" s="75"/>
      <c r="AB545" s="75"/>
      <c r="AC545" s="76"/>
      <c r="AE545" s="75">
        <f t="shared" si="127"/>
        <v>10</v>
      </c>
      <c r="AG545" s="75">
        <f>IF(MROUND(AE545+(AE545/100*AG$4),AH$4)&lt;&gt;0,MROUND(AE545+(AE545/100*AG$4),AH$4),5000)</f>
        <v>5000</v>
      </c>
      <c r="AJ545" s="75">
        <f t="shared" si="128"/>
        <v>195000</v>
      </c>
      <c r="AL545" s="11" t="b">
        <f>IF(AND(AG545&lt;&gt;"",AJ545&lt;&gt;""),AG545&lt;AJ545,"")</f>
        <v>1</v>
      </c>
      <c r="AO545" s="75">
        <f t="shared" si="126"/>
        <v>5000</v>
      </c>
      <c r="AQ545" s="220"/>
    </row>
    <row r="546" spans="1:43" x14ac:dyDescent="0.4">
      <c r="A546" s="110">
        <f t="shared" si="123"/>
        <v>200304</v>
      </c>
      <c r="B546" s="119"/>
      <c r="C546" s="177">
        <f t="shared" si="124"/>
        <v>6</v>
      </c>
      <c r="D546" s="119"/>
      <c r="E546" s="110">
        <f t="shared" si="125"/>
        <v>200304</v>
      </c>
      <c r="F546" s="119"/>
      <c r="G546" s="110" t="s">
        <v>180</v>
      </c>
      <c r="H546" s="84"/>
      <c r="I546" s="157">
        <v>200304</v>
      </c>
      <c r="J546" s="157"/>
      <c r="K546" s="208" t="s">
        <v>208</v>
      </c>
      <c r="L546" s="220" t="s">
        <v>375</v>
      </c>
      <c r="M546" s="220"/>
      <c r="N546" s="220"/>
      <c r="O546" s="220"/>
      <c r="P546" s="220" t="s">
        <v>5</v>
      </c>
      <c r="Q546" s="220" t="s">
        <v>6</v>
      </c>
      <c r="R546" s="220" t="s">
        <v>7</v>
      </c>
      <c r="S546" s="220" t="s">
        <v>8</v>
      </c>
      <c r="T546" s="220" t="s">
        <v>9</v>
      </c>
      <c r="V546" s="74"/>
      <c r="W546" s="74"/>
      <c r="Y546" s="75"/>
      <c r="Z546" s="75"/>
      <c r="AA546" s="75"/>
      <c r="AB546" s="75"/>
      <c r="AC546" s="76"/>
      <c r="AE546" s="75">
        <f t="shared" si="127"/>
        <v>10</v>
      </c>
      <c r="AG546" s="75">
        <f>IF(MROUND(AE546+(AE546/100*AG$4),AH$4)&lt;&gt;0,MROUND(AE546+(AE546/100*AG$4),AH$4),5000)</f>
        <v>5000</v>
      </c>
      <c r="AJ546" s="75">
        <f t="shared" si="128"/>
        <v>195000</v>
      </c>
      <c r="AL546" s="11" t="b">
        <f>IF(AND(AG546&lt;&gt;"",AJ546&lt;&gt;""),AG546&lt;AJ546,"")</f>
        <v>1</v>
      </c>
      <c r="AO546" s="75">
        <f t="shared" si="126"/>
        <v>5000</v>
      </c>
      <c r="AQ546" s="220"/>
    </row>
    <row r="547" spans="1:43" x14ac:dyDescent="0.4">
      <c r="A547" s="109">
        <f t="shared" si="123"/>
        <v>200307</v>
      </c>
      <c r="B547" s="118"/>
      <c r="C547" s="173">
        <f t="shared" si="124"/>
        <v>6</v>
      </c>
      <c r="D547" s="118"/>
      <c r="E547" s="109">
        <f t="shared" si="125"/>
        <v>200307</v>
      </c>
      <c r="F547" s="118"/>
      <c r="G547" s="109"/>
      <c r="H547" s="69"/>
      <c r="I547" s="154">
        <v>200307</v>
      </c>
      <c r="J547" s="154"/>
      <c r="K547" s="204" t="s">
        <v>130</v>
      </c>
      <c r="L547" s="216" t="s">
        <v>66</v>
      </c>
      <c r="M547" s="216" t="s">
        <v>563</v>
      </c>
      <c r="N547" s="216"/>
      <c r="O547" s="216"/>
      <c r="P547" s="216" t="s">
        <v>5</v>
      </c>
      <c r="Q547" s="216" t="s">
        <v>6</v>
      </c>
      <c r="R547" s="216"/>
      <c r="S547" s="216"/>
      <c r="T547" s="216"/>
      <c r="V547" s="68"/>
      <c r="W547" s="68"/>
      <c r="Y547" s="70">
        <v>121202</v>
      </c>
      <c r="Z547" s="70">
        <v>189440</v>
      </c>
      <c r="AA547" s="70">
        <v>73400</v>
      </c>
      <c r="AB547" s="70">
        <v>28340</v>
      </c>
      <c r="AC547" s="71"/>
      <c r="AE547" s="70">
        <f t="shared" si="127"/>
        <v>189.44</v>
      </c>
      <c r="AG547" s="70">
        <f>IF(MROUND(AE547+(AE547/100*AG$4),AH$4)&lt;&gt;0,MROUND(AE547+(AE547/100*AG$4),AH$4),5000)</f>
        <v>35000</v>
      </c>
      <c r="AJ547" s="70">
        <f t="shared" si="128"/>
        <v>195000</v>
      </c>
      <c r="AL547" s="11" t="b">
        <f>IF(AND(AG547&lt;&gt;"",AJ547&lt;&gt;""),AG547&lt;AJ547,"")</f>
        <v>1</v>
      </c>
      <c r="AO547" s="70">
        <f t="shared" si="126"/>
        <v>35000</v>
      </c>
      <c r="AQ547" s="216" t="s">
        <v>583</v>
      </c>
    </row>
    <row r="548" spans="1:43" x14ac:dyDescent="0.4">
      <c r="A548" s="114">
        <f t="shared" si="123"/>
        <v>200399</v>
      </c>
      <c r="B548" s="120"/>
      <c r="C548" s="172">
        <f t="shared" si="124"/>
        <v>6</v>
      </c>
      <c r="D548" s="120"/>
      <c r="E548" s="114">
        <f t="shared" si="125"/>
        <v>200399</v>
      </c>
      <c r="F548" s="120"/>
      <c r="G548" s="114" t="s">
        <v>180</v>
      </c>
      <c r="H548" s="98"/>
      <c r="I548" s="152">
        <v>200399</v>
      </c>
      <c r="J548" s="152"/>
      <c r="K548" s="203" t="s">
        <v>531</v>
      </c>
      <c r="L548" s="215" t="s">
        <v>366</v>
      </c>
      <c r="M548" s="215"/>
      <c r="N548" s="215"/>
      <c r="O548" s="215"/>
      <c r="P548" s="215" t="s">
        <v>5</v>
      </c>
      <c r="Q548" s="215" t="s">
        <v>6</v>
      </c>
      <c r="R548" s="215" t="s">
        <v>7</v>
      </c>
      <c r="S548" s="215" t="s">
        <v>8</v>
      </c>
      <c r="T548" s="215" t="s">
        <v>9</v>
      </c>
      <c r="V548" s="97"/>
      <c r="W548" s="97"/>
      <c r="Y548" s="96"/>
      <c r="Z548" s="96"/>
      <c r="AA548" s="96"/>
      <c r="AB548" s="96"/>
      <c r="AC548" s="96"/>
      <c r="AE548" s="96">
        <f t="shared" si="127"/>
        <v>10</v>
      </c>
      <c r="AG548" s="96">
        <f>IF(MROUND(AE548+(AE548/100*AG$4),AH$4)&lt;&gt;0,MROUND(AE548+(AE548/100*AG$4),AH$4),5000)</f>
        <v>5000</v>
      </c>
      <c r="AJ548" s="96">
        <f t="shared" si="128"/>
        <v>195000</v>
      </c>
      <c r="AL548" s="11" t="b">
        <f>IF(AND(AG548&lt;&gt;"",AJ548&lt;&gt;""),AG548&lt;AJ548,"")</f>
        <v>1</v>
      </c>
      <c r="AO548" s="96">
        <f t="shared" si="126"/>
        <v>5000</v>
      </c>
      <c r="AQ548" s="215"/>
    </row>
  </sheetData>
  <autoFilter ref="A6:AO548" xr:uid="{3C6086B2-568A-44BC-9B7E-C5B3B3606719}">
    <sortState xmlns:xlrd2="http://schemas.microsoft.com/office/spreadsheetml/2017/richdata2" ref="A7:AO548">
      <sortCondition ref="E6:E548"/>
    </sortState>
  </autoFilter>
  <mergeCells count="2">
    <mergeCell ref="G4:T4"/>
    <mergeCell ref="M5:T5"/>
  </mergeCells>
  <conditionalFormatting sqref="AL1:AL1048576 AH3:AH1048576">
    <cfRule type="containsText" dxfId="1" priority="4" operator="containsText" text="VERO">
      <formula>NOT(ISERROR(SEARCH("VERO",AH1)))</formula>
    </cfRule>
    <cfRule type="containsText" dxfId="0" priority="5" operator="containsText" text="FALSO">
      <formula>NOT(ISERROR(SEARCH("FALSO",AH1)))</formula>
    </cfRule>
  </conditionalFormatting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Quantitativi Massimi</vt:lpstr>
      <vt:lpstr>CER AUTORIZZATI</vt:lpstr>
      <vt:lpstr>'CER AUTORIZZATI'!Area_stampa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Messina</dc:creator>
  <cp:lastModifiedBy>Fulvio Messina</cp:lastModifiedBy>
  <cp:lastPrinted>2023-02-15T10:34:09Z</cp:lastPrinted>
  <dcterms:created xsi:type="dcterms:W3CDTF">2021-11-11T10:52:50Z</dcterms:created>
  <dcterms:modified xsi:type="dcterms:W3CDTF">2023-12-21T14:09:44Z</dcterms:modified>
</cp:coreProperties>
</file>